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E37EBA5DBD3DF4D412CFEA8CA23736AE104E60FF" xr6:coauthVersionLast="47" xr6:coauthVersionMax="47" xr10:uidLastSave="{00000000-0000-0000-0000-000000000000}"/>
  <bookViews>
    <workbookView xWindow="0" yWindow="0" windowWidth="17205" windowHeight="11925" xr2:uid="{00000000-000D-0000-FFFF-FFFF00000000}"/>
  </bookViews>
  <sheets>
    <sheet name="ESPARRAGO" sheetId="1" r:id="rId1"/>
  </sheets>
  <calcPr calcId="162913"/>
</workbook>
</file>

<file path=xl/calcChain.xml><?xml version="1.0" encoding="utf-8"?>
<calcChain xmlns="http://schemas.openxmlformats.org/spreadsheetml/2006/main">
  <c r="D26" i="1" l="1"/>
  <c r="D25" i="1"/>
  <c r="F23" i="1"/>
  <c r="F24" i="1"/>
  <c r="F22" i="1"/>
  <c r="G12" i="1" l="1"/>
  <c r="G49" i="1" l="1"/>
  <c r="G51" i="1"/>
  <c r="G53" i="1"/>
  <c r="G55" i="1"/>
  <c r="G56" i="1"/>
  <c r="G57" i="1"/>
  <c r="G22" i="1"/>
  <c r="G23" i="1"/>
  <c r="G24" i="1"/>
  <c r="G25" i="1"/>
  <c r="G26" i="1"/>
  <c r="G32" i="1" l="1"/>
  <c r="C88" i="1"/>
  <c r="D85" i="1" s="1"/>
  <c r="G63" i="1"/>
  <c r="G48" i="1"/>
  <c r="G42" i="1"/>
  <c r="G41" i="1"/>
  <c r="G40" i="1"/>
  <c r="G39" i="1"/>
  <c r="G38" i="1"/>
  <c r="G37" i="1"/>
  <c r="G36" i="1"/>
  <c r="G21" i="1"/>
  <c r="G27" i="1" s="1"/>
  <c r="G68" i="1"/>
  <c r="G43" i="1" l="1"/>
  <c r="D82" i="1"/>
  <c r="D86" i="1"/>
  <c r="D87" i="1"/>
  <c r="D84" i="1"/>
  <c r="G58" i="1"/>
  <c r="G65" i="1" l="1"/>
  <c r="G66" i="1" s="1"/>
  <c r="G67" i="1" s="1"/>
  <c r="D93" i="1" s="1"/>
  <c r="D88" i="1"/>
  <c r="G69" i="1" l="1"/>
  <c r="C93" i="1"/>
  <c r="E93" i="1"/>
</calcChain>
</file>

<file path=xl/sharedStrings.xml><?xml version="1.0" encoding="utf-8"?>
<sst xmlns="http://schemas.openxmlformats.org/spreadsheetml/2006/main" count="157" uniqueCount="112">
  <si>
    <t>RUBRO O CULTIVO</t>
  </si>
  <si>
    <t>Esparrago</t>
  </si>
  <si>
    <t>RENDIMIENTO (Kg/Há.)</t>
  </si>
  <si>
    <t>VARIEDAD</t>
  </si>
  <si>
    <t>U.C. 157 F1</t>
  </si>
  <si>
    <t>FECHA ESTIMADA  PRECIO VENTA</t>
  </si>
  <si>
    <t>Septiembre-Noviembre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</si>
  <si>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</si>
  <si>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</si>
  <si>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</si>
  <si>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</si>
  <si>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</si>
  <si>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</si>
  <si>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</si>
  <si>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</si>
  <si>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</si>
  <si>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</si>
  <si>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</si>
  <si>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San Carlos, Ñiquen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</si>
  <si>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</si>
  <si>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</si>
  <si>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</si>
  <si>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</si>
  <si>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</si>
  <si>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</si>
  <si>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</si>
  <si>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</si>
  <si>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</si>
  <si>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</si>
  <si>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</si>
  <si>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</si>
  <si>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</si>
  <si>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</si>
  <si>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octubre-febrero</t>
  </si>
  <si>
    <t>Aplicación Fertilizante</t>
  </si>
  <si>
    <t>agosto-septiembre</t>
  </si>
  <si>
    <t>Limpia Manual</t>
  </si>
  <si>
    <t>septiembre-enero</t>
  </si>
  <si>
    <t>Aplicación fitosanitarios</t>
  </si>
  <si>
    <t>octubre</t>
  </si>
  <si>
    <t>Cosecha</t>
  </si>
  <si>
    <t>Kg</t>
  </si>
  <si>
    <t>septiembre-noviembre</t>
  </si>
  <si>
    <t>Selección y cargar</t>
  </si>
  <si>
    <t>Subtotal Jornadas Hombre</t>
  </si>
  <si>
    <t>JORNADAS ANIMAL</t>
  </si>
  <si>
    <t>Subtotal Jornadas Animal</t>
  </si>
  <si>
    <t>MAQUINARIA</t>
  </si>
  <si>
    <t>JM</t>
  </si>
  <si>
    <t>Cortar restos cosecha</t>
  </si>
  <si>
    <t>Junio-Julio</t>
  </si>
  <si>
    <t>Apolca para el riego</t>
  </si>
  <si>
    <t>Septiembre-noviembre</t>
  </si>
  <si>
    <t>Trompo abonador</t>
  </si>
  <si>
    <t>Acequiadura</t>
  </si>
  <si>
    <t>Acarreo de cosecha</t>
  </si>
  <si>
    <t>Flete</t>
  </si>
  <si>
    <t>Subtotal Costo Maquinaria</t>
  </si>
  <si>
    <t>INSUMOS</t>
  </si>
  <si>
    <t>Insumos</t>
  </si>
  <si>
    <t>Unidad (Kg/l/u)</t>
  </si>
  <si>
    <t>Cantidad (Kg/l/u)</t>
  </si>
  <si>
    <t>FERTILIZANTES</t>
  </si>
  <si>
    <t>Mezcla hortalicera</t>
  </si>
  <si>
    <t>Agosto-septiembre</t>
  </si>
  <si>
    <t>Urea</t>
  </si>
  <si>
    <t>Agossto</t>
  </si>
  <si>
    <t>HERBICIDAS</t>
  </si>
  <si>
    <t>Sencor 480 SC</t>
  </si>
  <si>
    <t>Lt</t>
  </si>
  <si>
    <t>Agosto</t>
  </si>
  <si>
    <t>INSECTICIDAS</t>
  </si>
  <si>
    <t>MTD 600</t>
  </si>
  <si>
    <t>LT</t>
  </si>
  <si>
    <t>Diciembre</t>
  </si>
  <si>
    <t>OTROS</t>
  </si>
  <si>
    <t>Fosfimax 40 20</t>
  </si>
  <si>
    <t>Noviembre-diciembre</t>
  </si>
  <si>
    <t>Baños quimicos</t>
  </si>
  <si>
    <t>Un</t>
  </si>
  <si>
    <t>septiembre-octubre</t>
  </si>
  <si>
    <t>Analisis foliar completo</t>
  </si>
  <si>
    <t>enero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</si>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</sst>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[$-C0A]mmm\-yy;@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165" fontId="1" fillId="2" borderId="23" xfId="0" applyNumberFormat="1" applyFont="1" applyFill="1" applyBorder="1" applyAlignment="1">
      <alignment vertical="center"/>
    </xf>
    <xf numFmtId="165" fontId="16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/>
    <xf numFmtId="0" fontId="15" fillId="2" borderId="52" xfId="0" applyFont="1" applyFill="1" applyBorder="1"/>
    <xf numFmtId="0" fontId="0" fillId="0" borderId="23" xfId="0" applyNumberFormat="1" applyBorder="1"/>
    <xf numFmtId="49" fontId="1" fillId="3" borderId="58" xfId="0" applyNumberFormat="1" applyFont="1" applyFill="1" applyBorder="1" applyAlignment="1">
      <alignment horizontal="center" vertical="center"/>
    </xf>
    <xf numFmtId="49" fontId="1" fillId="3" borderId="58" xfId="0" applyNumberFormat="1" applyFont="1" applyFill="1" applyBorder="1" applyAlignment="1">
      <alignment horizontal="center" vertical="center" wrapText="1"/>
    </xf>
    <xf numFmtId="49" fontId="3" fillId="3" borderId="59" xfId="0" applyNumberFormat="1" applyFont="1" applyFill="1" applyBorder="1" applyAlignment="1">
      <alignment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vertical="center"/>
    </xf>
    <xf numFmtId="3" fontId="3" fillId="3" borderId="59" xfId="0" applyNumberFormat="1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0" fontId="2" fillId="2" borderId="57" xfId="0" applyFont="1" applyFill="1" applyBorder="1" applyAlignment="1">
      <alignment horizontal="center" vertical="center"/>
    </xf>
    <xf numFmtId="3" fontId="2" fillId="2" borderId="57" xfId="0" applyNumberFormat="1" applyFont="1" applyFill="1" applyBorder="1" applyAlignment="1">
      <alignment vertical="center"/>
    </xf>
    <xf numFmtId="49" fontId="8" fillId="2" borderId="60" xfId="0" applyNumberFormat="1" applyFont="1" applyFill="1" applyBorder="1"/>
    <xf numFmtId="0" fontId="4" fillId="2" borderId="60" xfId="0" applyFont="1" applyFill="1" applyBorder="1" applyAlignment="1">
      <alignment horizontal="center"/>
    </xf>
    <xf numFmtId="0" fontId="4" fillId="2" borderId="60" xfId="0" applyFont="1" applyFill="1" applyBorder="1"/>
    <xf numFmtId="3" fontId="4" fillId="2" borderId="60" xfId="0" applyNumberFormat="1" applyFont="1" applyFill="1" applyBorder="1"/>
    <xf numFmtId="49" fontId="4" fillId="2" borderId="60" xfId="0" applyNumberFormat="1" applyFont="1" applyFill="1" applyBorder="1"/>
    <xf numFmtId="3" fontId="17" fillId="10" borderId="57" xfId="0" applyNumberFormat="1" applyFont="1" applyFill="1" applyBorder="1" applyAlignment="1">
      <alignment horizontal="right" wrapText="1"/>
    </xf>
    <xf numFmtId="3" fontId="17" fillId="10" borderId="57" xfId="0" applyNumberFormat="1" applyFont="1" applyFill="1" applyBorder="1" applyAlignment="1">
      <alignment horizontal="right"/>
    </xf>
    <xf numFmtId="167" fontId="17" fillId="0" borderId="57" xfId="0" applyNumberFormat="1" applyFont="1" applyBorder="1" applyAlignment="1">
      <alignment horizontal="right"/>
    </xf>
    <xf numFmtId="167" fontId="17" fillId="10" borderId="57" xfId="0" applyNumberFormat="1" applyFont="1" applyFill="1" applyBorder="1" applyAlignment="1">
      <alignment horizontal="right" wrapText="1"/>
    </xf>
    <xf numFmtId="3" fontId="17" fillId="0" borderId="57" xfId="0" applyNumberFormat="1" applyFont="1" applyBorder="1" applyAlignment="1">
      <alignment horizontal="right"/>
    </xf>
    <xf numFmtId="0" fontId="2" fillId="9" borderId="44" xfId="0" applyFont="1" applyFill="1" applyBorder="1"/>
    <xf numFmtId="0" fontId="2" fillId="7" borderId="23" xfId="0" applyFont="1" applyFill="1" applyBorder="1"/>
    <xf numFmtId="0" fontId="2" fillId="0" borderId="0" xfId="0" applyNumberFormat="1" applyFont="1"/>
    <xf numFmtId="49" fontId="16" fillId="8" borderId="35" xfId="0" applyNumberFormat="1" applyFont="1" applyFill="1" applyBorder="1" applyAlignment="1">
      <alignment vertical="center"/>
    </xf>
    <xf numFmtId="49" fontId="16" fillId="8" borderId="24" xfId="0" applyNumberFormat="1" applyFont="1" applyFill="1" applyBorder="1" applyAlignment="1">
      <alignment vertical="center"/>
    </xf>
    <xf numFmtId="49" fontId="2" fillId="8" borderId="36" xfId="0" applyNumberFormat="1" applyFont="1" applyFill="1" applyBorder="1"/>
    <xf numFmtId="49" fontId="16" fillId="2" borderId="37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9" fontId="2" fillId="2" borderId="38" xfId="0" applyNumberFormat="1" applyFont="1" applyFill="1" applyBorder="1"/>
    <xf numFmtId="0" fontId="16" fillId="2" borderId="6" xfId="0" applyNumberFormat="1" applyFont="1" applyFill="1" applyBorder="1" applyAlignment="1">
      <alignment vertical="center"/>
    </xf>
    <xf numFmtId="166" fontId="16" fillId="2" borderId="6" xfId="0" applyNumberFormat="1" applyFont="1" applyFill="1" applyBorder="1" applyAlignment="1">
      <alignment vertical="center"/>
    </xf>
    <xf numFmtId="0" fontId="1" fillId="7" borderId="23" xfId="0" applyFont="1" applyFill="1" applyBorder="1" applyAlignment="1">
      <alignment vertical="center"/>
    </xf>
    <xf numFmtId="49" fontId="16" fillId="8" borderId="39" xfId="0" applyNumberFormat="1" applyFont="1" applyFill="1" applyBorder="1" applyAlignment="1">
      <alignment vertical="center"/>
    </xf>
    <xf numFmtId="166" fontId="16" fillId="8" borderId="40" xfId="0" applyNumberFormat="1" applyFont="1" applyFill="1" applyBorder="1" applyAlignment="1">
      <alignment vertical="center"/>
    </xf>
    <xf numFmtId="9" fontId="16" fillId="8" borderId="41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" fillId="9" borderId="23" xfId="0" applyFont="1" applyFill="1" applyBorder="1" applyAlignment="1">
      <alignment vertical="center"/>
    </xf>
    <xf numFmtId="0" fontId="1" fillId="9" borderId="53" xfId="0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6" fillId="8" borderId="54" xfId="0" applyNumberFormat="1" applyFont="1" applyFill="1" applyBorder="1" applyAlignment="1">
      <alignment vertical="center"/>
    </xf>
    <xf numFmtId="0" fontId="16" fillId="8" borderId="55" xfId="0" applyNumberFormat="1" applyFont="1" applyFill="1" applyBorder="1" applyAlignment="1">
      <alignment vertical="center"/>
    </xf>
    <xf numFmtId="0" fontId="16" fillId="8" borderId="56" xfId="0" applyNumberFormat="1" applyFont="1" applyFill="1" applyBorder="1" applyAlignment="1">
      <alignment vertical="center"/>
    </xf>
    <xf numFmtId="0" fontId="16" fillId="7" borderId="23" xfId="0" applyFont="1" applyFill="1" applyBorder="1" applyAlignment="1">
      <alignment vertical="center"/>
    </xf>
    <xf numFmtId="166" fontId="16" fillId="8" borderId="41" xfId="0" applyNumberFormat="1" applyFont="1" applyFill="1" applyBorder="1" applyAlignment="1">
      <alignment vertical="center"/>
    </xf>
    <xf numFmtId="49" fontId="2" fillId="2" borderId="23" xfId="0" applyNumberFormat="1" applyFont="1" applyFill="1" applyBorder="1" applyAlignment="1">
      <alignment vertical="center"/>
    </xf>
    <xf numFmtId="0" fontId="2" fillId="2" borderId="23" xfId="0" applyFont="1" applyFill="1" applyBorder="1"/>
    <xf numFmtId="3" fontId="4" fillId="2" borderId="6" xfId="0" applyNumberFormat="1" applyFont="1" applyFill="1" applyBorder="1" applyAlignment="1">
      <alignment wrapText="1"/>
    </xf>
    <xf numFmtId="49" fontId="18" fillId="9" borderId="42" xfId="0" applyNumberFormat="1" applyFont="1" applyFill="1" applyBorder="1" applyAlignment="1">
      <alignment vertical="center"/>
    </xf>
    <xf numFmtId="0" fontId="16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409575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9"/>
  <sheetViews>
    <sheetView showGridLines="0" tabSelected="1" topLeftCell="B1" zoomScale="150" zoomScaleNormal="150" workbookViewId="0">
      <selection activeCell="F51" sqref="F51"/>
    </sheetView>
  </sheetViews>
  <sheetFormatPr defaultColWidth="10.85546875" defaultRowHeight="11.25" customHeight="1"/>
  <cols>
    <col min="1" max="1" width="4.42578125" style="1" customWidth="1"/>
    <col min="2" max="2" width="23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13" t="s">
        <v>1</v>
      </c>
      <c r="D9" s="7"/>
      <c r="E9" s="153" t="s">
        <v>2</v>
      </c>
      <c r="F9" s="154"/>
      <c r="G9" s="114">
        <v>5500</v>
      </c>
    </row>
    <row r="10" spans="1:7" ht="27" customHeight="1">
      <c r="A10" s="5"/>
      <c r="B10" s="8" t="s">
        <v>3</v>
      </c>
      <c r="C10" s="114" t="s">
        <v>4</v>
      </c>
      <c r="D10" s="9"/>
      <c r="E10" s="151" t="s">
        <v>5</v>
      </c>
      <c r="F10" s="152"/>
      <c r="G10" s="116" t="s">
        <v>6</v>
      </c>
    </row>
    <row r="11" spans="1:7" ht="18" customHeight="1">
      <c r="A11" s="5"/>
      <c r="B11" s="8" t="s">
        <v>7</v>
      </c>
      <c r="C11" s="114" t="s">
        <v>8</v>
      </c>
      <c r="D11" s="9"/>
      <c r="E11" s="151" t="s">
        <v>9</v>
      </c>
      <c r="F11" s="152"/>
      <c r="G11" s="114">
        <v>1000</v>
      </c>
    </row>
    <row r="12" spans="1:7" ht="18.75" customHeight="1">
      <c r="A12" s="5"/>
      <c r="B12" s="8" t="s">
        <v>10</v>
      </c>
      <c r="C12" s="114" t="s">
        <v>11</v>
      </c>
      <c r="D12" s="9"/>
      <c r="E12" s="12" t="s">
        <v>12</v>
      </c>
      <c r="F12" s="13"/>
      <c r="G12" s="114">
        <f>G11*G9</f>
        <v>5500000</v>
      </c>
    </row>
    <row r="13" spans="1:7" ht="11.25" customHeight="1">
      <c r="A13" s="5"/>
      <c r="B13" s="8" t="s">
        <v>13</v>
      </c>
      <c r="C13" s="114" t="s">
        <v>14</v>
      </c>
      <c r="D13" s="9"/>
      <c r="E13" s="151" t="s">
        <v>15</v>
      </c>
      <c r="F13" s="152"/>
      <c r="G13" s="114" t="s">
        <v>16</v>
      </c>
    </row>
    <row r="14" spans="1:7" ht="27.75" customHeight="1">
      <c r="A14" s="5"/>
      <c r="B14" s="8" t="s">
        <v>17</v>
      </c>
      <c r="C14" s="114" t="s">
        <v>18</v>
      </c>
      <c r="D14" s="9"/>
      <c r="E14" s="151" t="s">
        <v>19</v>
      </c>
      <c r="F14" s="152"/>
      <c r="G14" s="116" t="s">
        <v>6</v>
      </c>
    </row>
    <row r="15" spans="1:7" ht="25.5" customHeight="1">
      <c r="A15" s="5"/>
      <c r="B15" s="8" t="s">
        <v>20</v>
      </c>
      <c r="C15" s="115">
        <v>44713</v>
      </c>
      <c r="D15" s="9"/>
      <c r="E15" s="157" t="s">
        <v>21</v>
      </c>
      <c r="F15" s="158"/>
      <c r="G15" s="117" t="s">
        <v>22</v>
      </c>
    </row>
    <row r="16" spans="1:7" ht="12" customHeight="1">
      <c r="A16" s="2"/>
      <c r="B16" s="15"/>
      <c r="C16" s="16"/>
      <c r="D16" s="17"/>
      <c r="E16" s="18"/>
      <c r="F16" s="18"/>
      <c r="G16" s="19"/>
    </row>
    <row r="17" spans="1:7" ht="12" customHeight="1">
      <c r="A17" s="20"/>
      <c r="B17" s="155" t="s">
        <v>23</v>
      </c>
      <c r="C17" s="156"/>
      <c r="D17" s="156"/>
      <c r="E17" s="156"/>
      <c r="F17" s="156"/>
      <c r="G17" s="156"/>
    </row>
    <row r="18" spans="1:7" ht="12" customHeight="1">
      <c r="A18" s="2"/>
      <c r="B18" s="21"/>
      <c r="C18" s="22"/>
      <c r="D18" s="22"/>
      <c r="E18" s="22"/>
      <c r="F18" s="23"/>
      <c r="G18" s="23"/>
    </row>
    <row r="19" spans="1:7" ht="12" customHeight="1">
      <c r="A19" s="5"/>
      <c r="B19" s="24" t="s">
        <v>24</v>
      </c>
      <c r="C19" s="25"/>
      <c r="D19" s="26"/>
      <c r="E19" s="26"/>
      <c r="F19" s="26"/>
      <c r="G19" s="26"/>
    </row>
    <row r="20" spans="1:7" ht="24" customHeight="1">
      <c r="A20" s="20"/>
      <c r="B20" s="27" t="s">
        <v>25</v>
      </c>
      <c r="C20" s="27" t="s">
        <v>26</v>
      </c>
      <c r="D20" s="27" t="s">
        <v>27</v>
      </c>
      <c r="E20" s="27" t="s">
        <v>28</v>
      </c>
      <c r="F20" s="27" t="s">
        <v>29</v>
      </c>
      <c r="G20" s="27" t="s">
        <v>30</v>
      </c>
    </row>
    <row r="21" spans="1:7" ht="12.75" customHeight="1">
      <c r="A21" s="20"/>
      <c r="B21" s="10" t="s">
        <v>31</v>
      </c>
      <c r="C21" s="28" t="s">
        <v>32</v>
      </c>
      <c r="D21" s="29">
        <v>6</v>
      </c>
      <c r="E21" s="10" t="s">
        <v>33</v>
      </c>
      <c r="F21" s="14">
        <v>18000</v>
      </c>
      <c r="G21" s="14">
        <f>(D21*F21)</f>
        <v>108000</v>
      </c>
    </row>
    <row r="22" spans="1:7" ht="12.75" customHeight="1">
      <c r="A22" s="20"/>
      <c r="B22" s="10" t="s">
        <v>34</v>
      </c>
      <c r="C22" s="28" t="s">
        <v>32</v>
      </c>
      <c r="D22" s="29">
        <v>1</v>
      </c>
      <c r="E22" s="10" t="s">
        <v>35</v>
      </c>
      <c r="F22" s="14">
        <f>F21</f>
        <v>18000</v>
      </c>
      <c r="G22" s="14">
        <f t="shared" ref="G22:G26" si="0">(D22*F22)</f>
        <v>18000</v>
      </c>
    </row>
    <row r="23" spans="1:7" ht="12.75" customHeight="1">
      <c r="A23" s="20"/>
      <c r="B23" s="10" t="s">
        <v>36</v>
      </c>
      <c r="C23" s="28" t="s">
        <v>32</v>
      </c>
      <c r="D23" s="29">
        <v>8</v>
      </c>
      <c r="E23" s="10" t="s">
        <v>37</v>
      </c>
      <c r="F23" s="14">
        <f t="shared" ref="F23:F24" si="1">F22</f>
        <v>18000</v>
      </c>
      <c r="G23" s="14">
        <f t="shared" si="0"/>
        <v>144000</v>
      </c>
    </row>
    <row r="24" spans="1:7" ht="12.75" customHeight="1">
      <c r="A24" s="20"/>
      <c r="B24" s="10" t="s">
        <v>38</v>
      </c>
      <c r="C24" s="28" t="s">
        <v>32</v>
      </c>
      <c r="D24" s="29">
        <v>1</v>
      </c>
      <c r="E24" s="10" t="s">
        <v>39</v>
      </c>
      <c r="F24" s="14">
        <f t="shared" si="1"/>
        <v>18000</v>
      </c>
      <c r="G24" s="14">
        <f t="shared" si="0"/>
        <v>18000</v>
      </c>
    </row>
    <row r="25" spans="1:7" ht="15" customHeight="1">
      <c r="A25" s="20"/>
      <c r="B25" s="10" t="s">
        <v>40</v>
      </c>
      <c r="C25" s="28" t="s">
        <v>41</v>
      </c>
      <c r="D25" s="148">
        <f>G9</f>
        <v>5500</v>
      </c>
      <c r="E25" s="10" t="s">
        <v>42</v>
      </c>
      <c r="F25" s="14">
        <v>300</v>
      </c>
      <c r="G25" s="14">
        <f t="shared" si="0"/>
        <v>1650000</v>
      </c>
    </row>
    <row r="26" spans="1:7" ht="12.75" customHeight="1">
      <c r="A26" s="20"/>
      <c r="B26" s="10" t="s">
        <v>43</v>
      </c>
      <c r="C26" s="28" t="s">
        <v>41</v>
      </c>
      <c r="D26" s="148">
        <f>D25</f>
        <v>5500</v>
      </c>
      <c r="E26" s="10" t="s">
        <v>42</v>
      </c>
      <c r="F26" s="14">
        <v>80</v>
      </c>
      <c r="G26" s="14">
        <f t="shared" si="0"/>
        <v>440000</v>
      </c>
    </row>
    <row r="27" spans="1:7" ht="12.75" customHeight="1">
      <c r="A27" s="20"/>
      <c r="B27" s="30" t="s">
        <v>44</v>
      </c>
      <c r="C27" s="31"/>
      <c r="D27" s="31"/>
      <c r="E27" s="31"/>
      <c r="F27" s="32"/>
      <c r="G27" s="33">
        <f>SUM(G21:G26)</f>
        <v>2378000</v>
      </c>
    </row>
    <row r="28" spans="1:7" ht="12" customHeight="1">
      <c r="A28" s="2"/>
      <c r="B28" s="21"/>
      <c r="C28" s="23"/>
      <c r="D28" s="23"/>
      <c r="E28" s="23"/>
      <c r="F28" s="34"/>
      <c r="G28" s="34"/>
    </row>
    <row r="29" spans="1:7" ht="12" customHeight="1">
      <c r="A29" s="5"/>
      <c r="B29" s="35" t="s">
        <v>45</v>
      </c>
      <c r="C29" s="36"/>
      <c r="D29" s="37"/>
      <c r="E29" s="37"/>
      <c r="F29" s="38"/>
      <c r="G29" s="38"/>
    </row>
    <row r="30" spans="1:7" ht="24" customHeight="1">
      <c r="A30" s="5"/>
      <c r="B30" s="99" t="s">
        <v>25</v>
      </c>
      <c r="C30" s="100" t="s">
        <v>26</v>
      </c>
      <c r="D30" s="100" t="s">
        <v>27</v>
      </c>
      <c r="E30" s="99" t="s">
        <v>28</v>
      </c>
      <c r="F30" s="100" t="s">
        <v>29</v>
      </c>
      <c r="G30" s="99" t="s">
        <v>30</v>
      </c>
    </row>
    <row r="31" spans="1:7" ht="12" customHeight="1">
      <c r="A31" s="73"/>
      <c r="B31" s="105"/>
      <c r="C31" s="106"/>
      <c r="D31" s="106"/>
      <c r="E31" s="106"/>
      <c r="F31" s="107"/>
      <c r="G31" s="107"/>
    </row>
    <row r="32" spans="1:7" ht="12" customHeight="1">
      <c r="A32" s="5"/>
      <c r="B32" s="101" t="s">
        <v>46</v>
      </c>
      <c r="C32" s="102"/>
      <c r="D32" s="102"/>
      <c r="E32" s="102"/>
      <c r="F32" s="103"/>
      <c r="G32" s="104">
        <f>SUM(G31)</f>
        <v>0</v>
      </c>
    </row>
    <row r="33" spans="1:11" ht="12" customHeight="1">
      <c r="A33" s="2"/>
      <c r="B33" s="39"/>
      <c r="C33" s="40"/>
      <c r="D33" s="40"/>
      <c r="E33" s="40"/>
      <c r="F33" s="41"/>
      <c r="G33" s="41"/>
    </row>
    <row r="34" spans="1:11" ht="12" customHeight="1">
      <c r="A34" s="5"/>
      <c r="B34" s="35" t="s">
        <v>47</v>
      </c>
      <c r="C34" s="36"/>
      <c r="D34" s="37"/>
      <c r="E34" s="37"/>
      <c r="F34" s="38"/>
      <c r="G34" s="38"/>
    </row>
    <row r="35" spans="1:11" ht="24" customHeight="1">
      <c r="A35" s="5"/>
      <c r="B35" s="42" t="s">
        <v>25</v>
      </c>
      <c r="C35" s="42" t="s">
        <v>26</v>
      </c>
      <c r="D35" s="42" t="s">
        <v>27</v>
      </c>
      <c r="E35" s="42" t="s">
        <v>28</v>
      </c>
      <c r="F35" s="43" t="s">
        <v>29</v>
      </c>
      <c r="G35" s="42" t="s">
        <v>30</v>
      </c>
    </row>
    <row r="36" spans="1:11" ht="12.75" customHeight="1">
      <c r="A36" s="20"/>
      <c r="B36" s="10" t="s">
        <v>38</v>
      </c>
      <c r="C36" s="28" t="s">
        <v>48</v>
      </c>
      <c r="D36" s="29">
        <v>0.125</v>
      </c>
      <c r="E36" s="11" t="s">
        <v>6</v>
      </c>
      <c r="F36" s="14">
        <v>200000</v>
      </c>
      <c r="G36" s="14">
        <f t="shared" ref="G36:G42" si="2">(D36*F36)</f>
        <v>25000</v>
      </c>
    </row>
    <row r="37" spans="1:11" ht="12.75" customHeight="1">
      <c r="A37" s="20"/>
      <c r="B37" s="10" t="s">
        <v>49</v>
      </c>
      <c r="C37" s="28" t="s">
        <v>48</v>
      </c>
      <c r="D37" s="29">
        <v>0.125</v>
      </c>
      <c r="E37" s="11" t="s">
        <v>50</v>
      </c>
      <c r="F37" s="14">
        <v>360000</v>
      </c>
      <c r="G37" s="14">
        <f t="shared" si="2"/>
        <v>45000</v>
      </c>
    </row>
    <row r="38" spans="1:11" ht="12.75" customHeight="1">
      <c r="A38" s="20"/>
      <c r="B38" s="10" t="s">
        <v>51</v>
      </c>
      <c r="C38" s="28" t="s">
        <v>48</v>
      </c>
      <c r="D38" s="29">
        <v>0.25</v>
      </c>
      <c r="E38" s="11" t="s">
        <v>52</v>
      </c>
      <c r="F38" s="14">
        <v>120000</v>
      </c>
      <c r="G38" s="14">
        <f t="shared" si="2"/>
        <v>30000</v>
      </c>
    </row>
    <row r="39" spans="1:11" ht="12.75" customHeight="1">
      <c r="A39" s="20"/>
      <c r="B39" s="10" t="s">
        <v>53</v>
      </c>
      <c r="C39" s="28" t="s">
        <v>48</v>
      </c>
      <c r="D39" s="29">
        <v>0.25</v>
      </c>
      <c r="E39" s="11" t="s">
        <v>35</v>
      </c>
      <c r="F39" s="14">
        <v>120000</v>
      </c>
      <c r="G39" s="14">
        <f t="shared" si="2"/>
        <v>30000</v>
      </c>
    </row>
    <row r="40" spans="1:11" ht="12.75" customHeight="1">
      <c r="A40" s="20"/>
      <c r="B40" s="10" t="s">
        <v>54</v>
      </c>
      <c r="C40" s="28" t="s">
        <v>48</v>
      </c>
      <c r="D40" s="29">
        <v>0.25</v>
      </c>
      <c r="E40" s="11" t="s">
        <v>6</v>
      </c>
      <c r="F40" s="14">
        <v>120000</v>
      </c>
      <c r="G40" s="14">
        <f t="shared" si="2"/>
        <v>30000</v>
      </c>
    </row>
    <row r="41" spans="1:11" ht="12.75" customHeight="1">
      <c r="A41" s="20"/>
      <c r="B41" s="10" t="s">
        <v>55</v>
      </c>
      <c r="C41" s="28" t="s">
        <v>48</v>
      </c>
      <c r="D41" s="29">
        <v>7.5</v>
      </c>
      <c r="E41" s="11" t="s">
        <v>6</v>
      </c>
      <c r="F41" s="14">
        <v>44000</v>
      </c>
      <c r="G41" s="14">
        <f t="shared" si="2"/>
        <v>330000</v>
      </c>
    </row>
    <row r="42" spans="1:11" ht="11.25" customHeight="1">
      <c r="A42" s="20"/>
      <c r="B42" s="10" t="s">
        <v>56</v>
      </c>
      <c r="C42" s="28" t="s">
        <v>48</v>
      </c>
      <c r="D42" s="29">
        <v>2.5</v>
      </c>
      <c r="E42" s="11" t="s">
        <v>6</v>
      </c>
      <c r="F42" s="14">
        <v>44000</v>
      </c>
      <c r="G42" s="14">
        <f t="shared" si="2"/>
        <v>110000</v>
      </c>
    </row>
    <row r="43" spans="1:11" ht="12.75" customHeight="1">
      <c r="A43" s="5"/>
      <c r="B43" s="44" t="s">
        <v>57</v>
      </c>
      <c r="C43" s="45"/>
      <c r="D43" s="45"/>
      <c r="E43" s="45"/>
      <c r="F43" s="46"/>
      <c r="G43" s="47">
        <f>SUM(G36:G42)</f>
        <v>600000</v>
      </c>
    </row>
    <row r="44" spans="1:11" ht="12" customHeight="1">
      <c r="A44" s="2"/>
      <c r="B44" s="39"/>
      <c r="C44" s="40"/>
      <c r="D44" s="40"/>
      <c r="E44" s="40"/>
      <c r="F44" s="41"/>
      <c r="G44" s="41"/>
    </row>
    <row r="45" spans="1:11" ht="12" customHeight="1">
      <c r="A45" s="5"/>
      <c r="B45" s="35" t="s">
        <v>58</v>
      </c>
      <c r="C45" s="36"/>
      <c r="D45" s="37"/>
      <c r="E45" s="37"/>
      <c r="F45" s="38"/>
      <c r="G45" s="38"/>
    </row>
    <row r="46" spans="1:11" ht="24" customHeight="1">
      <c r="A46" s="5"/>
      <c r="B46" s="43" t="s">
        <v>59</v>
      </c>
      <c r="C46" s="43" t="s">
        <v>60</v>
      </c>
      <c r="D46" s="43" t="s">
        <v>61</v>
      </c>
      <c r="E46" s="43" t="s">
        <v>28</v>
      </c>
      <c r="F46" s="43" t="s">
        <v>29</v>
      </c>
      <c r="G46" s="43" t="s">
        <v>30</v>
      </c>
      <c r="K46" s="98"/>
    </row>
    <row r="47" spans="1:11" ht="12.75" customHeight="1">
      <c r="A47" s="20"/>
      <c r="B47" s="51" t="s">
        <v>62</v>
      </c>
      <c r="C47" s="52"/>
      <c r="D47" s="13"/>
      <c r="E47" s="52"/>
      <c r="F47" s="50"/>
      <c r="G47" s="50"/>
    </row>
    <row r="48" spans="1:11" ht="12.75" customHeight="1">
      <c r="A48" s="20"/>
      <c r="B48" s="12" t="s">
        <v>63</v>
      </c>
      <c r="C48" s="48" t="s">
        <v>41</v>
      </c>
      <c r="D48" s="49">
        <v>350</v>
      </c>
      <c r="E48" s="48" t="s">
        <v>64</v>
      </c>
      <c r="F48" s="50">
        <v>1460</v>
      </c>
      <c r="G48" s="50">
        <f>(D48*F48)</f>
        <v>511000</v>
      </c>
    </row>
    <row r="49" spans="1:7" ht="12.75" customHeight="1">
      <c r="A49" s="20"/>
      <c r="B49" s="12" t="s">
        <v>65</v>
      </c>
      <c r="C49" s="48" t="s">
        <v>41</v>
      </c>
      <c r="D49" s="49">
        <v>150</v>
      </c>
      <c r="E49" s="48" t="s">
        <v>66</v>
      </c>
      <c r="F49" s="50">
        <v>1160</v>
      </c>
      <c r="G49" s="50">
        <f t="shared" ref="G49:G57" si="3">(D49*F49)</f>
        <v>174000</v>
      </c>
    </row>
    <row r="50" spans="1:7" ht="12.75" customHeight="1">
      <c r="A50" s="20"/>
      <c r="B50" s="51" t="s">
        <v>67</v>
      </c>
      <c r="C50" s="52"/>
      <c r="D50" s="13"/>
      <c r="E50" s="52"/>
      <c r="F50" s="50"/>
      <c r="G50" s="50"/>
    </row>
    <row r="51" spans="1:7" ht="12.75" customHeight="1">
      <c r="A51" s="20"/>
      <c r="B51" s="12" t="s">
        <v>68</v>
      </c>
      <c r="C51" s="48" t="s">
        <v>69</v>
      </c>
      <c r="D51" s="49">
        <v>2</v>
      </c>
      <c r="E51" s="48" t="s">
        <v>70</v>
      </c>
      <c r="F51" s="50">
        <v>32775</v>
      </c>
      <c r="G51" s="50">
        <f t="shared" si="3"/>
        <v>65550</v>
      </c>
    </row>
    <row r="52" spans="1:7" ht="12.75" customHeight="1">
      <c r="A52" s="20"/>
      <c r="B52" s="51" t="s">
        <v>71</v>
      </c>
      <c r="C52" s="52"/>
      <c r="D52" s="13"/>
      <c r="E52" s="52"/>
      <c r="F52" s="50"/>
      <c r="G52" s="50"/>
    </row>
    <row r="53" spans="1:7" ht="12.75" customHeight="1">
      <c r="A53" s="20"/>
      <c r="B53" s="112" t="s">
        <v>72</v>
      </c>
      <c r="C53" s="109" t="s">
        <v>73</v>
      </c>
      <c r="D53" s="110">
        <v>1</v>
      </c>
      <c r="E53" s="109" t="s">
        <v>74</v>
      </c>
      <c r="F53" s="111">
        <v>11520</v>
      </c>
      <c r="G53" s="50">
        <f t="shared" si="3"/>
        <v>11520</v>
      </c>
    </row>
    <row r="54" spans="1:7" ht="12.75" customHeight="1">
      <c r="A54" s="20"/>
      <c r="B54" s="108" t="s">
        <v>75</v>
      </c>
      <c r="C54" s="109"/>
      <c r="D54" s="110"/>
      <c r="E54" s="109"/>
      <c r="F54" s="111"/>
      <c r="G54" s="50"/>
    </row>
    <row r="55" spans="1:7" ht="12.75" customHeight="1">
      <c r="A55" s="20"/>
      <c r="B55" s="112" t="s">
        <v>76</v>
      </c>
      <c r="C55" s="109" t="s">
        <v>69</v>
      </c>
      <c r="D55" s="110">
        <v>2</v>
      </c>
      <c r="E55" s="109" t="s">
        <v>77</v>
      </c>
      <c r="F55" s="111">
        <v>11920</v>
      </c>
      <c r="G55" s="50">
        <f t="shared" si="3"/>
        <v>23840</v>
      </c>
    </row>
    <row r="56" spans="1:7" ht="12.75" customHeight="1">
      <c r="A56" s="20"/>
      <c r="B56" s="112" t="s">
        <v>78</v>
      </c>
      <c r="C56" s="109" t="s">
        <v>79</v>
      </c>
      <c r="D56" s="110">
        <v>2</v>
      </c>
      <c r="E56" s="109" t="s">
        <v>80</v>
      </c>
      <c r="F56" s="111">
        <v>100000</v>
      </c>
      <c r="G56" s="50">
        <f t="shared" si="3"/>
        <v>200000</v>
      </c>
    </row>
    <row r="57" spans="1:7" ht="12.75" customHeight="1">
      <c r="A57" s="20"/>
      <c r="B57" s="53" t="s">
        <v>81</v>
      </c>
      <c r="C57" s="54" t="s">
        <v>79</v>
      </c>
      <c r="D57" s="55">
        <v>1</v>
      </c>
      <c r="E57" s="54" t="s">
        <v>82</v>
      </c>
      <c r="F57" s="56">
        <v>45000</v>
      </c>
      <c r="G57" s="50">
        <f t="shared" si="3"/>
        <v>45000</v>
      </c>
    </row>
    <row r="58" spans="1:7" ht="13.5" customHeight="1">
      <c r="A58" s="5"/>
      <c r="B58" s="57" t="s">
        <v>83</v>
      </c>
      <c r="C58" s="58"/>
      <c r="D58" s="58"/>
      <c r="E58" s="58"/>
      <c r="F58" s="59"/>
      <c r="G58" s="60">
        <f>SUM(G47:G57)</f>
        <v>1030910</v>
      </c>
    </row>
    <row r="59" spans="1:7" ht="12" customHeight="1">
      <c r="A59" s="2"/>
      <c r="B59" s="39"/>
      <c r="C59" s="40"/>
      <c r="D59" s="40"/>
      <c r="E59" s="61"/>
      <c r="F59" s="41"/>
      <c r="G59" s="41"/>
    </row>
    <row r="60" spans="1:7" ht="12" customHeight="1">
      <c r="A60" s="5"/>
      <c r="B60" s="35" t="s">
        <v>75</v>
      </c>
      <c r="C60" s="36"/>
      <c r="D60" s="37"/>
      <c r="E60" s="37"/>
      <c r="F60" s="38"/>
      <c r="G60" s="38"/>
    </row>
    <row r="61" spans="1:7" ht="24" customHeight="1">
      <c r="A61" s="5"/>
      <c r="B61" s="42" t="s">
        <v>84</v>
      </c>
      <c r="C61" s="43" t="s">
        <v>60</v>
      </c>
      <c r="D61" s="43" t="s">
        <v>61</v>
      </c>
      <c r="E61" s="42" t="s">
        <v>28</v>
      </c>
      <c r="F61" s="43" t="s">
        <v>29</v>
      </c>
      <c r="G61" s="42" t="s">
        <v>30</v>
      </c>
    </row>
    <row r="62" spans="1:7" ht="12.75" customHeight="1">
      <c r="A62" s="20"/>
      <c r="B62" s="10"/>
      <c r="C62" s="48"/>
      <c r="D62" s="50"/>
      <c r="E62" s="28"/>
      <c r="F62" s="62"/>
      <c r="G62" s="50"/>
    </row>
    <row r="63" spans="1:7" ht="13.5" customHeight="1">
      <c r="A63" s="5"/>
      <c r="B63" s="63" t="s">
        <v>85</v>
      </c>
      <c r="C63" s="64"/>
      <c r="D63" s="64"/>
      <c r="E63" s="64"/>
      <c r="F63" s="65"/>
      <c r="G63" s="66">
        <f>SUM(G62)</f>
        <v>0</v>
      </c>
    </row>
    <row r="64" spans="1:7" ht="12" customHeight="1">
      <c r="A64" s="2"/>
      <c r="B64" s="76"/>
      <c r="C64" s="76"/>
      <c r="D64" s="76"/>
      <c r="E64" s="76"/>
      <c r="F64" s="77"/>
      <c r="G64" s="77"/>
    </row>
    <row r="65" spans="1:10" ht="12" customHeight="1">
      <c r="A65" s="73"/>
      <c r="B65" s="78" t="s">
        <v>86</v>
      </c>
      <c r="C65" s="79"/>
      <c r="D65" s="79"/>
      <c r="E65" s="79"/>
      <c r="F65" s="79"/>
      <c r="G65" s="80">
        <f>G27+G32+G43+G58+G63</f>
        <v>4008910</v>
      </c>
    </row>
    <row r="66" spans="1:10" ht="12" customHeight="1">
      <c r="A66" s="73"/>
      <c r="B66" s="81" t="s">
        <v>87</v>
      </c>
      <c r="C66" s="68"/>
      <c r="D66" s="68"/>
      <c r="E66" s="68"/>
      <c r="F66" s="68"/>
      <c r="G66" s="82">
        <f>G65*0.05</f>
        <v>200445.5</v>
      </c>
    </row>
    <row r="67" spans="1:10" ht="12" customHeight="1">
      <c r="A67" s="73"/>
      <c r="B67" s="83" t="s">
        <v>88</v>
      </c>
      <c r="C67" s="67"/>
      <c r="D67" s="67"/>
      <c r="E67" s="67"/>
      <c r="F67" s="67"/>
      <c r="G67" s="84">
        <f>G66+G65</f>
        <v>4209355.5</v>
      </c>
    </row>
    <row r="68" spans="1:10" ht="12" customHeight="1">
      <c r="A68" s="73"/>
      <c r="B68" s="81" t="s">
        <v>89</v>
      </c>
      <c r="C68" s="68"/>
      <c r="D68" s="68"/>
      <c r="E68" s="68"/>
      <c r="F68" s="68"/>
      <c r="G68" s="82">
        <f>G12</f>
        <v>5500000</v>
      </c>
    </row>
    <row r="69" spans="1:10" ht="12" customHeight="1">
      <c r="A69" s="73"/>
      <c r="B69" s="85" t="s">
        <v>90</v>
      </c>
      <c r="C69" s="86"/>
      <c r="D69" s="86"/>
      <c r="E69" s="86"/>
      <c r="F69" s="86"/>
      <c r="G69" s="87">
        <f>G68-G67</f>
        <v>1290644.5</v>
      </c>
    </row>
    <row r="70" spans="1:10" ht="12" customHeight="1">
      <c r="A70" s="73"/>
      <c r="B70" s="74" t="s">
        <v>91</v>
      </c>
      <c r="C70" s="75"/>
      <c r="D70" s="75"/>
      <c r="E70" s="75"/>
      <c r="F70" s="75"/>
      <c r="G70" s="70"/>
    </row>
    <row r="71" spans="1:10" ht="12.75" customHeight="1" thickBot="1">
      <c r="A71" s="73"/>
      <c r="B71" s="88"/>
      <c r="C71" s="75"/>
      <c r="D71" s="75"/>
      <c r="E71" s="75"/>
      <c r="F71" s="75"/>
      <c r="G71" s="70"/>
    </row>
    <row r="72" spans="1:10" ht="12" customHeight="1">
      <c r="A72" s="73"/>
      <c r="B72" s="90" t="s">
        <v>92</v>
      </c>
      <c r="C72" s="91"/>
      <c r="D72" s="91"/>
      <c r="E72" s="91"/>
      <c r="F72" s="92"/>
      <c r="G72" s="70"/>
    </row>
    <row r="73" spans="1:10" ht="12" customHeight="1">
      <c r="A73" s="73"/>
      <c r="B73" s="93" t="s">
        <v>93</v>
      </c>
      <c r="C73" s="72"/>
      <c r="D73" s="72"/>
      <c r="E73" s="72"/>
      <c r="F73" s="94"/>
      <c r="G73" s="70"/>
    </row>
    <row r="74" spans="1:10" ht="12" customHeight="1">
      <c r="A74" s="73"/>
      <c r="B74" s="93" t="s">
        <v>94</v>
      </c>
      <c r="C74" s="72"/>
      <c r="D74" s="72"/>
      <c r="E74" s="72"/>
      <c r="F74" s="94"/>
      <c r="G74" s="70"/>
    </row>
    <row r="75" spans="1:10" ht="12" customHeight="1">
      <c r="A75" s="73"/>
      <c r="B75" s="93" t="s">
        <v>95</v>
      </c>
      <c r="C75" s="72"/>
      <c r="D75" s="72"/>
      <c r="E75" s="72"/>
      <c r="F75" s="94"/>
      <c r="G75" s="70"/>
    </row>
    <row r="76" spans="1:10" ht="12" customHeight="1">
      <c r="A76" s="73"/>
      <c r="B76" s="93" t="s">
        <v>96</v>
      </c>
      <c r="C76" s="72"/>
      <c r="D76" s="72"/>
      <c r="E76" s="72"/>
      <c r="F76" s="94"/>
      <c r="G76" s="70"/>
    </row>
    <row r="77" spans="1:10" ht="12" customHeight="1">
      <c r="A77" s="73"/>
      <c r="B77" s="93" t="s">
        <v>97</v>
      </c>
      <c r="C77" s="72"/>
      <c r="D77" s="72"/>
      <c r="E77" s="72"/>
      <c r="F77" s="94"/>
      <c r="G77" s="70"/>
    </row>
    <row r="78" spans="1:10" ht="12.75" customHeight="1" thickBot="1">
      <c r="A78" s="73"/>
      <c r="B78" s="95" t="s">
        <v>98</v>
      </c>
      <c r="C78" s="96"/>
      <c r="D78" s="96"/>
      <c r="E78" s="96"/>
      <c r="F78" s="97"/>
      <c r="G78" s="70"/>
    </row>
    <row r="79" spans="1:10" ht="12.75" customHeight="1">
      <c r="A79" s="73"/>
      <c r="B79" s="89"/>
      <c r="C79" s="72"/>
      <c r="D79" s="72"/>
      <c r="E79" s="72"/>
      <c r="F79" s="72"/>
      <c r="G79" s="70"/>
    </row>
    <row r="80" spans="1:10" ht="15" customHeight="1" thickBot="1">
      <c r="A80" s="73"/>
      <c r="B80" s="149" t="s">
        <v>99</v>
      </c>
      <c r="C80" s="150"/>
      <c r="D80" s="118"/>
      <c r="E80" s="119"/>
      <c r="F80" s="119"/>
      <c r="G80" s="70"/>
      <c r="H80" s="120"/>
      <c r="I80" s="120"/>
      <c r="J80" s="120"/>
    </row>
    <row r="81" spans="1:10" ht="12" customHeight="1">
      <c r="A81" s="73"/>
      <c r="B81" s="121" t="s">
        <v>84</v>
      </c>
      <c r="C81" s="122" t="s">
        <v>100</v>
      </c>
      <c r="D81" s="123" t="s">
        <v>101</v>
      </c>
      <c r="E81" s="119"/>
      <c r="F81" s="119"/>
      <c r="G81" s="70"/>
      <c r="H81" s="120"/>
      <c r="I81" s="120"/>
      <c r="J81" s="120"/>
    </row>
    <row r="82" spans="1:10" ht="12" customHeight="1">
      <c r="A82" s="73"/>
      <c r="B82" s="124" t="s">
        <v>102</v>
      </c>
      <c r="C82" s="125">
        <v>150000</v>
      </c>
      <c r="D82" s="126">
        <f>(C82/C88)</f>
        <v>0.11418766514391071</v>
      </c>
      <c r="E82" s="119"/>
      <c r="F82" s="119"/>
      <c r="G82" s="70"/>
      <c r="H82" s="120"/>
      <c r="I82" s="120"/>
      <c r="J82" s="120"/>
    </row>
    <row r="83" spans="1:10" ht="12" customHeight="1">
      <c r="A83" s="73"/>
      <c r="B83" s="124" t="s">
        <v>103</v>
      </c>
      <c r="C83" s="127">
        <v>0</v>
      </c>
      <c r="D83" s="126">
        <v>0</v>
      </c>
      <c r="E83" s="119"/>
      <c r="F83" s="119"/>
      <c r="G83" s="70"/>
      <c r="H83" s="120"/>
      <c r="I83" s="120"/>
      <c r="J83" s="120"/>
    </row>
    <row r="84" spans="1:10" ht="12" customHeight="1">
      <c r="A84" s="73"/>
      <c r="B84" s="124" t="s">
        <v>104</v>
      </c>
      <c r="C84" s="125">
        <v>356100</v>
      </c>
      <c r="D84" s="126">
        <f>(C84/C88)</f>
        <v>0.27108151705164402</v>
      </c>
      <c r="E84" s="119"/>
      <c r="F84" s="119"/>
      <c r="G84" s="70"/>
      <c r="H84" s="120"/>
      <c r="I84" s="120"/>
      <c r="J84" s="120"/>
    </row>
    <row r="85" spans="1:10" ht="12" customHeight="1">
      <c r="A85" s="73"/>
      <c r="B85" s="124" t="s">
        <v>59</v>
      </c>
      <c r="C85" s="125">
        <v>632473</v>
      </c>
      <c r="D85" s="126">
        <f>(C85/C88)</f>
        <v>0.48147076757709761</v>
      </c>
      <c r="E85" s="119"/>
      <c r="F85" s="119"/>
      <c r="G85" s="70"/>
      <c r="H85" s="120"/>
      <c r="I85" s="120"/>
      <c r="J85" s="120"/>
    </row>
    <row r="86" spans="1:10" ht="12" customHeight="1">
      <c r="A86" s="73"/>
      <c r="B86" s="124" t="s">
        <v>105</v>
      </c>
      <c r="C86" s="128">
        <v>112500</v>
      </c>
      <c r="D86" s="126">
        <f>(C86/C88)</f>
        <v>8.5640748857933033E-2</v>
      </c>
      <c r="E86" s="129"/>
      <c r="F86" s="129"/>
      <c r="G86" s="70"/>
      <c r="H86" s="120"/>
      <c r="I86" s="120"/>
      <c r="J86" s="120"/>
    </row>
    <row r="87" spans="1:10" ht="12" customHeight="1">
      <c r="A87" s="73"/>
      <c r="B87" s="124" t="s">
        <v>106</v>
      </c>
      <c r="C87" s="128">
        <v>62554</v>
      </c>
      <c r="D87" s="126">
        <f>(C87/C88)</f>
        <v>4.7619301369414606E-2</v>
      </c>
      <c r="E87" s="129"/>
      <c r="F87" s="129"/>
      <c r="G87" s="70"/>
      <c r="H87" s="120"/>
      <c r="I87" s="120"/>
      <c r="J87" s="120"/>
    </row>
    <row r="88" spans="1:10" ht="12.75" customHeight="1" thickBot="1">
      <c r="A88" s="73"/>
      <c r="B88" s="130" t="s">
        <v>107</v>
      </c>
      <c r="C88" s="131">
        <f>SUM(C82:C87)</f>
        <v>1313627</v>
      </c>
      <c r="D88" s="132">
        <f>SUM(D82:D87)</f>
        <v>1</v>
      </c>
      <c r="E88" s="129"/>
      <c r="F88" s="129"/>
      <c r="G88" s="70"/>
      <c r="H88" s="120"/>
      <c r="I88" s="120"/>
      <c r="J88" s="120"/>
    </row>
    <row r="89" spans="1:10" ht="12" customHeight="1">
      <c r="A89" s="73"/>
      <c r="B89" s="133"/>
      <c r="C89" s="134"/>
      <c r="D89" s="134"/>
      <c r="E89" s="134"/>
      <c r="F89" s="134"/>
      <c r="G89" s="70"/>
      <c r="H89" s="120"/>
      <c r="I89" s="120"/>
      <c r="J89" s="120"/>
    </row>
    <row r="90" spans="1:10" ht="12.75" customHeight="1">
      <c r="A90" s="73"/>
      <c r="B90" s="135"/>
      <c r="C90" s="134"/>
      <c r="D90" s="134"/>
      <c r="E90" s="134"/>
      <c r="F90" s="134"/>
      <c r="G90" s="70"/>
      <c r="H90" s="120"/>
      <c r="I90" s="120"/>
      <c r="J90" s="120"/>
    </row>
    <row r="91" spans="1:10" ht="12" customHeight="1" thickBot="1">
      <c r="A91" s="69"/>
      <c r="B91" s="136"/>
      <c r="C91" s="137" t="s">
        <v>108</v>
      </c>
      <c r="D91" s="138"/>
      <c r="E91" s="139"/>
      <c r="F91" s="140"/>
      <c r="G91" s="70"/>
      <c r="H91" s="120"/>
      <c r="I91" s="120"/>
      <c r="J91" s="120"/>
    </row>
    <row r="92" spans="1:10" ht="12" customHeight="1">
      <c r="A92" s="73"/>
      <c r="B92" s="141" t="s">
        <v>109</v>
      </c>
      <c r="C92" s="142">
        <v>5000</v>
      </c>
      <c r="D92" s="142">
        <v>5500</v>
      </c>
      <c r="E92" s="143">
        <v>6000</v>
      </c>
      <c r="F92" s="144"/>
      <c r="G92" s="71"/>
      <c r="H92" s="120"/>
      <c r="I92" s="120"/>
      <c r="J92" s="120"/>
    </row>
    <row r="93" spans="1:10" ht="12.75" customHeight="1" thickBot="1">
      <c r="A93" s="73"/>
      <c r="B93" s="130" t="s">
        <v>110</v>
      </c>
      <c r="C93" s="131">
        <f>(G67/C92)</f>
        <v>841.87109999999996</v>
      </c>
      <c r="D93" s="131">
        <f>(G67/D92)</f>
        <v>765.33736363636365</v>
      </c>
      <c r="E93" s="145">
        <f>(G67/E92)</f>
        <v>701.55925000000002</v>
      </c>
      <c r="F93" s="144"/>
      <c r="G93" s="71"/>
      <c r="H93" s="120"/>
      <c r="I93" s="120"/>
      <c r="J93" s="120"/>
    </row>
    <row r="94" spans="1:10" ht="15.6" customHeight="1">
      <c r="A94" s="73"/>
      <c r="B94" s="146" t="s">
        <v>111</v>
      </c>
      <c r="C94" s="147"/>
      <c r="D94" s="147"/>
      <c r="E94" s="147"/>
      <c r="F94" s="147"/>
      <c r="G94" s="147"/>
      <c r="H94" s="120"/>
      <c r="I94" s="120"/>
      <c r="J94" s="120"/>
    </row>
    <row r="95" spans="1:10" ht="11.25" customHeight="1">
      <c r="B95" s="120"/>
      <c r="C95" s="120"/>
      <c r="D95" s="120"/>
      <c r="E95" s="120"/>
      <c r="F95" s="120"/>
      <c r="G95" s="120"/>
      <c r="H95" s="120"/>
      <c r="I95" s="120"/>
      <c r="J95" s="120"/>
    </row>
    <row r="96" spans="1:10" ht="11.25" customHeight="1">
      <c r="B96" s="120"/>
      <c r="C96" s="120"/>
      <c r="D96" s="120"/>
      <c r="E96" s="120"/>
      <c r="F96" s="120"/>
      <c r="G96" s="120"/>
      <c r="H96" s="120"/>
      <c r="I96" s="120"/>
      <c r="J96" s="120"/>
    </row>
    <row r="97" spans="2:10" ht="11.25" customHeight="1">
      <c r="B97" s="120"/>
      <c r="C97" s="120"/>
      <c r="D97" s="120"/>
      <c r="E97" s="120"/>
      <c r="F97" s="120"/>
      <c r="G97" s="120"/>
      <c r="H97" s="120"/>
      <c r="I97" s="120"/>
      <c r="J97" s="120"/>
    </row>
    <row r="98" spans="2:10" ht="11.25" customHeight="1">
      <c r="B98" s="120"/>
      <c r="C98" s="120"/>
      <c r="D98" s="120"/>
      <c r="E98" s="120"/>
      <c r="F98" s="120"/>
      <c r="G98" s="120"/>
      <c r="H98" s="120"/>
      <c r="I98" s="120"/>
      <c r="J98" s="120"/>
    </row>
    <row r="99" spans="2:10" ht="11.25" customHeight="1">
      <c r="B99" s="120"/>
      <c r="C99" s="120"/>
      <c r="D99" s="120"/>
      <c r="E99" s="120"/>
      <c r="F99" s="120"/>
      <c r="G99" s="120"/>
      <c r="H99" s="120"/>
      <c r="I99" s="120"/>
      <c r="J99" s="120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2022-06-30T19:26:34Z</dcterms:modified>
  <cp:category/>
  <cp:contentStatus/>
</cp:coreProperties>
</file>