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 tabRatio="500"/>
  </bookViews>
  <sheets>
    <sheet name="ESPINACAS" sheetId="1" r:id="rId1"/>
  </sheets>
  <definedNames>
    <definedName name="_xlnm.Print_Area" localSheetId="0">ESPINACAS!$B$1:$G$90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3" i="1" l="1"/>
  <c r="G53" i="1"/>
  <c r="G52" i="1"/>
  <c r="G50" i="1"/>
  <c r="G49" i="1"/>
  <c r="G48" i="1"/>
  <c r="G46" i="1"/>
  <c r="G41" i="1"/>
  <c r="G40" i="1"/>
  <c r="G39" i="1"/>
  <c r="C80" i="1"/>
  <c r="G29" i="1"/>
  <c r="G28" i="1"/>
  <c r="G27" i="1"/>
  <c r="G26" i="1"/>
  <c r="G25" i="1"/>
  <c r="G24" i="1"/>
  <c r="G23" i="1"/>
  <c r="G22" i="1"/>
  <c r="G21" i="1"/>
  <c r="G12" i="1"/>
  <c r="G65" i="1" s="1"/>
  <c r="G30" i="1" l="1"/>
  <c r="C79" i="1" s="1"/>
  <c r="G42" i="1"/>
  <c r="C81" i="1" s="1"/>
  <c r="G54" i="1"/>
  <c r="C82" i="1" s="1"/>
  <c r="G62" i="1" l="1"/>
  <c r="G63" i="1" s="1"/>
  <c r="G64" i="1" l="1"/>
  <c r="C84" i="1"/>
  <c r="C85" i="1" l="1"/>
  <c r="E89" i="1"/>
  <c r="D89" i="1"/>
  <c r="C89" i="1"/>
  <c r="G66" i="1"/>
  <c r="D81" i="1" l="1"/>
  <c r="D80" i="1"/>
  <c r="D83" i="1"/>
  <c r="D82" i="1"/>
  <c r="D79" i="1"/>
  <c r="D84" i="1"/>
  <c r="D85" i="1" l="1"/>
</calcChain>
</file>

<file path=xl/sharedStrings.xml><?xml version="1.0" encoding="utf-8"?>
<sst xmlns="http://schemas.openxmlformats.org/spreadsheetml/2006/main" count="152" uniqueCount="100">
  <si>
    <t>RUBRO O CULTIVO</t>
  </si>
  <si>
    <t>ESPINACA</t>
  </si>
  <si>
    <t>RENDIMIENTO :  DOC/HA</t>
  </si>
  <si>
    <t>VARIEDAD</t>
  </si>
  <si>
    <t>Python</t>
  </si>
  <si>
    <t>FECHA ESTIMADA  PRECIO VENTA</t>
  </si>
  <si>
    <t>NIVEL TECNOLÓGICO</t>
  </si>
  <si>
    <t>MEDIO</t>
  </si>
  <si>
    <t>PRECIO ESPERADO ($/DOC)</t>
  </si>
  <si>
    <t>REGIÓN</t>
  </si>
  <si>
    <t>BIO BIO</t>
  </si>
  <si>
    <t>INGRESO ESPERADO, con IVA ($)</t>
  </si>
  <si>
    <t>AGENCIA DE ÁREA</t>
  </si>
  <si>
    <t>LOS ANGELES</t>
  </si>
  <si>
    <t>DESTINO PRODUCCION</t>
  </si>
  <si>
    <t>ferias</t>
  </si>
  <si>
    <t>COMUNA/LOCALIDAD</t>
  </si>
  <si>
    <t>LOS ANGELES,NEGRETE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</si>
  <si>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</si>
  <si>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</si>
  <si>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</si>
  <si>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</si>
  <si>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</si>
  <si>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</si>
  <si>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</si>
  <si>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</si>
  <si>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</si>
  <si>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</si>
  <si>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</si>
  <si>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</si>
  <si>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fertilizante</t>
  </si>
  <si>
    <t>JH</t>
  </si>
  <si>
    <t>Agos/Sep</t>
  </si>
  <si>
    <t>Acequiadura</t>
  </si>
  <si>
    <t>Sep</t>
  </si>
  <si>
    <t>Siembra</t>
  </si>
  <si>
    <t>Raleo</t>
  </si>
  <si>
    <t>Riegos (4)</t>
  </si>
  <si>
    <t>Limpia manual</t>
  </si>
  <si>
    <t>Corta</t>
  </si>
  <si>
    <t>Oct/Nov</t>
  </si>
  <si>
    <t xml:space="preserve"> Carga</t>
  </si>
  <si>
    <t>Subtotal Jornadas Hombre</t>
  </si>
  <si>
    <t>JORNADAS ANIMAL</t>
  </si>
  <si>
    <t>Aradura</t>
  </si>
  <si>
    <t>Rastraje (2)</t>
  </si>
  <si>
    <t>Subtotal Jornadas Animal</t>
  </si>
  <si>
    <t>MAQUINARIA</t>
  </si>
  <si>
    <t>Vibrocultivador</t>
  </si>
  <si>
    <t>Subtotal Costo Maquinaria</t>
  </si>
  <si>
    <t>INSUMOS</t>
  </si>
  <si>
    <t>Insumos</t>
  </si>
  <si>
    <t>Unidad (Kg/l/u)</t>
  </si>
  <si>
    <t>Cantidad (Kg/l/u)</t>
  </si>
  <si>
    <t>unidad</t>
  </si>
  <si>
    <t>FERTILIZANTES</t>
  </si>
  <si>
    <t>Vitaterra</t>
  </si>
  <si>
    <t>kg</t>
  </si>
  <si>
    <t>Sep/Oct</t>
  </si>
  <si>
    <t>Mezcla 5/25/20</t>
  </si>
  <si>
    <t>CAN 27</t>
  </si>
  <si>
    <t>Ag/Sep</t>
  </si>
  <si>
    <t>OTROS</t>
  </si>
  <si>
    <t>Buldock 125 Sc</t>
  </si>
  <si>
    <t>lts</t>
  </si>
  <si>
    <t>Octubre</t>
  </si>
  <si>
    <t>Metalaxil MZ-58 WP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</si>
  <si>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</si>
  <si>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</si>
  <si>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</si>
  <si>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</si>
  <si>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</si>
  <si>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</si>
  <si>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</si>
  <si>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</si>
  <si>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</si>
  <si>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</si>
  <si>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</si>
  <si>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</si>
  <si>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</si>
  <si>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</si>
  <si>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</si>
  <si>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</si>
  <si>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</si>
  <si>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</si>
  <si>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</si>
  <si>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</si>
  <si>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</si>
  <si>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</si>
  <si>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</si>
  <si>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($/doc)</t>
  </si>
  <si>
    <t>Rendimiento (docena/hà)</t>
  </si>
  <si>
    <t>Costo unitario ($/docena) (*)</t>
  </si>
  <si>
    <t xml:space="preserve">Subtotal </t>
  </si>
  <si>
    <t>Octubre-nov/2021</t>
  </si>
  <si>
    <t>Octu-dic. 22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</si>
  <si>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</si>
  <si>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</si>
  <si>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 xml:space="preserve"> 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</si>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</sst>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\-??_-;_-@_-"/>
    <numFmt numFmtId="165" formatCode="#,##0.0"/>
    <numFmt numFmtId="166" formatCode="* #,##0&quot;   &quot;;\-* #,##0&quot;   &quot;;* \-??&quot;   &quot;"/>
    <numFmt numFmtId="167" formatCode="0\ %"/>
    <numFmt numFmtId="168" formatCode="* #,##0\ ;* \-#,##0\ ;* &quot;- &quot;"/>
  </numFmts>
  <fonts count="12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11"/>
      <name val="Calibri"/>
      <family val="2"/>
    </font>
    <font>
      <sz val="8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u/>
      <sz val="8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3" tint="0.7999816888943144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33B7B1"/>
        <bgColor rgb="FFF2F2F2"/>
      </patternFill>
    </fill>
    <fill>
      <patternFill patternType="solid">
        <fgColor rgb="FFFF7E2D"/>
        <bgColor rgb="FFF2F2F2"/>
      </patternFill>
    </fill>
    <fill>
      <patternFill patternType="solid">
        <fgColor rgb="FFFF7E2D"/>
        <bgColor rgb="FFFF99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3" fillId="0" borderId="0" applyBorder="0" applyProtection="0"/>
    <xf numFmtId="0" fontId="1" fillId="0" borderId="0"/>
    <xf numFmtId="0" fontId="2" fillId="0" borderId="0"/>
  </cellStyleXfs>
  <cellXfs count="96">
    <xf numFmtId="0" fontId="0" fillId="0" borderId="0" xfId="0"/>
    <xf numFmtId="0" fontId="4" fillId="2" borderId="0" xfId="0" applyFont="1" applyFill="1" applyBorder="1" applyAlignment="1" applyProtection="1"/>
    <xf numFmtId="49" fontId="5" fillId="7" borderId="0" xfId="0" applyNumberFormat="1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vertical="center"/>
    </xf>
    <xf numFmtId="3" fontId="5" fillId="7" borderId="0" xfId="0" applyNumberFormat="1" applyFont="1" applyFill="1" applyBorder="1" applyAlignment="1" applyProtection="1">
      <alignment vertical="center"/>
    </xf>
    <xf numFmtId="49" fontId="6" fillId="7" borderId="0" xfId="0" applyNumberFormat="1" applyFont="1" applyFill="1" applyBorder="1" applyAlignment="1" applyProtection="1">
      <alignment wrapText="1"/>
    </xf>
    <xf numFmtId="0" fontId="5" fillId="7" borderId="0" xfId="0" applyFont="1" applyFill="1" applyBorder="1" applyAlignment="1" applyProtection="1">
      <alignment horizontal="center"/>
    </xf>
    <xf numFmtId="3" fontId="5" fillId="7" borderId="0" xfId="0" applyNumberFormat="1" applyFont="1" applyFill="1" applyBorder="1" applyAlignment="1" applyProtection="1"/>
    <xf numFmtId="0" fontId="5" fillId="7" borderId="0" xfId="0" applyFont="1" applyFill="1" applyBorder="1" applyAlignment="1" applyProtection="1">
      <alignment horizontal="center" wrapText="1"/>
    </xf>
    <xf numFmtId="165" fontId="5" fillId="7" borderId="0" xfId="0" applyNumberFormat="1" applyFont="1" applyFill="1" applyBorder="1" applyAlignment="1" applyProtection="1"/>
    <xf numFmtId="49" fontId="7" fillId="2" borderId="0" xfId="0" applyNumberFormat="1" applyFont="1" applyFill="1" applyBorder="1" applyAlignment="1" applyProtection="1">
      <alignment vertical="center"/>
    </xf>
    <xf numFmtId="0" fontId="4" fillId="0" borderId="0" xfId="0" applyFont="1" applyBorder="1"/>
    <xf numFmtId="0" fontId="4" fillId="0" borderId="0" xfId="0" applyFont="1" applyBorder="1" applyAlignment="1" applyProtection="1"/>
    <xf numFmtId="49" fontId="6" fillId="7" borderId="0" xfId="0" applyNumberFormat="1" applyFont="1" applyFill="1" applyBorder="1" applyAlignment="1" applyProtection="1">
      <alignment vertical="center" wrapText="1"/>
    </xf>
    <xf numFmtId="3" fontId="8" fillId="0" borderId="0" xfId="0" applyNumberFormat="1" applyFont="1" applyBorder="1" applyAlignment="1" applyProtection="1">
      <alignment horizontal="right"/>
    </xf>
    <xf numFmtId="0" fontId="4" fillId="2" borderId="0" xfId="0" applyFont="1" applyFill="1" applyBorder="1" applyAlignment="1" applyProtection="1">
      <alignment wrapText="1"/>
    </xf>
    <xf numFmtId="14" fontId="4" fillId="2" borderId="0" xfId="0" applyNumberFormat="1" applyFont="1" applyFill="1" applyBorder="1" applyAlignment="1" applyProtection="1"/>
    <xf numFmtId="0" fontId="4" fillId="2" borderId="0" xfId="0" applyFont="1" applyFill="1" applyBorder="1" applyAlignment="1" applyProtection="1">
      <alignment horizontal="justify" wrapText="1"/>
    </xf>
    <xf numFmtId="0" fontId="4" fillId="2" borderId="0" xfId="0" applyFont="1" applyFill="1" applyBorder="1" applyAlignment="1" applyProtection="1">
      <alignment horizontal="left"/>
    </xf>
    <xf numFmtId="49" fontId="6" fillId="8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6" fillId="7" borderId="0" xfId="0" applyNumberFormat="1" applyFont="1" applyFill="1" applyBorder="1" applyAlignment="1" applyProtection="1">
      <alignment horizontal="center" vertical="center" wrapText="1"/>
    </xf>
    <xf numFmtId="0" fontId="4" fillId="0" borderId="0" xfId="2" applyFont="1" applyBorder="1"/>
    <xf numFmtId="0" fontId="4" fillId="0" borderId="0" xfId="2" applyFont="1" applyBorder="1" applyAlignment="1">
      <alignment horizontal="center"/>
    </xf>
    <xf numFmtId="3" fontId="4" fillId="0" borderId="0" xfId="0" applyNumberFormat="1" applyFont="1" applyBorder="1" applyProtection="1"/>
    <xf numFmtId="165" fontId="4" fillId="0" borderId="0" xfId="0" applyNumberFormat="1" applyFont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/>
    </xf>
    <xf numFmtId="49" fontId="6" fillId="7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/>
    <xf numFmtId="0" fontId="4" fillId="0" borderId="1" xfId="2" applyFont="1" applyBorder="1"/>
    <xf numFmtId="164" fontId="4" fillId="0" borderId="1" xfId="1" applyFont="1" applyBorder="1" applyAlignment="1" applyProtection="1">
      <alignment horizontal="center"/>
    </xf>
    <xf numFmtId="0" fontId="4" fillId="0" borderId="1" xfId="2" applyFont="1" applyBorder="1" applyAlignment="1">
      <alignment horizontal="center"/>
    </xf>
    <xf numFmtId="3" fontId="8" fillId="0" borderId="1" xfId="0" applyNumberFormat="1" applyFont="1" applyBorder="1" applyAlignment="1" applyProtection="1">
      <alignment horizontal="right"/>
    </xf>
    <xf numFmtId="3" fontId="4" fillId="2" borderId="1" xfId="0" applyNumberFormat="1" applyFont="1" applyFill="1" applyBorder="1" applyProtection="1"/>
    <xf numFmtId="0" fontId="10" fillId="0" borderId="1" xfId="2" applyFont="1" applyBorder="1"/>
    <xf numFmtId="0" fontId="4" fillId="3" borderId="1" xfId="2" applyFont="1" applyFill="1" applyBorder="1"/>
    <xf numFmtId="0" fontId="4" fillId="2" borderId="0" xfId="0" applyFont="1" applyFill="1" applyBorder="1" applyAlignment="1" applyProtection="1">
      <alignment horizontal="center"/>
    </xf>
    <xf numFmtId="49" fontId="4" fillId="2" borderId="0" xfId="0" applyNumberFormat="1" applyFont="1" applyFill="1" applyBorder="1" applyAlignment="1" applyProtection="1">
      <alignment vertical="center"/>
    </xf>
    <xf numFmtId="3" fontId="4" fillId="2" borderId="0" xfId="0" applyNumberFormat="1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vertical="center"/>
    </xf>
    <xf numFmtId="0" fontId="6" fillId="8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6" fontId="10" fillId="2" borderId="0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4" fillId="2" borderId="2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/>
    <xf numFmtId="166" fontId="10" fillId="2" borderId="4" xfId="0" applyNumberFormat="1" applyFont="1" applyFill="1" applyBorder="1" applyAlignment="1" applyProtection="1">
      <alignment vertical="center"/>
    </xf>
    <xf numFmtId="49" fontId="4" fillId="2" borderId="5" xfId="0" applyNumberFormat="1" applyFont="1" applyFill="1" applyBorder="1" applyAlignment="1" applyProtection="1">
      <alignment vertical="center"/>
    </xf>
    <xf numFmtId="166" fontId="10" fillId="2" borderId="6" xfId="0" applyNumberFormat="1" applyFont="1" applyFill="1" applyBorder="1" applyAlignment="1" applyProtection="1">
      <alignment vertical="center"/>
    </xf>
    <xf numFmtId="49" fontId="4" fillId="2" borderId="7" xfId="0" applyNumberFormat="1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/>
    <xf numFmtId="166" fontId="10" fillId="2" borderId="9" xfId="0" applyNumberFormat="1" applyFont="1" applyFill="1" applyBorder="1" applyAlignment="1" applyProtection="1">
      <alignment vertical="center"/>
    </xf>
    <xf numFmtId="0" fontId="5" fillId="9" borderId="1" xfId="0" applyFont="1" applyFill="1" applyBorder="1" applyAlignment="1" applyProtection="1"/>
    <xf numFmtId="49" fontId="10" fillId="5" borderId="1" xfId="0" applyNumberFormat="1" applyFont="1" applyFill="1" applyBorder="1" applyAlignment="1" applyProtection="1">
      <alignment vertical="center"/>
    </xf>
    <xf numFmtId="49" fontId="4" fillId="5" borderId="1" xfId="0" applyNumberFormat="1" applyFont="1" applyFill="1" applyBorder="1" applyAlignment="1" applyProtection="1"/>
    <xf numFmtId="49" fontId="10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 applyProtection="1">
      <alignment vertical="center"/>
    </xf>
    <xf numFmtId="167" fontId="4" fillId="2" borderId="1" xfId="0" applyNumberFormat="1" applyFont="1" applyFill="1" applyBorder="1" applyAlignment="1" applyProtection="1"/>
    <xf numFmtId="0" fontId="10" fillId="2" borderId="1" xfId="0" applyFont="1" applyFill="1" applyBorder="1" applyAlignment="1" applyProtection="1">
      <alignment vertical="center"/>
    </xf>
    <xf numFmtId="166" fontId="10" fillId="6" borderId="0" xfId="0" applyNumberFormat="1" applyFont="1" applyFill="1" applyBorder="1" applyAlignment="1" applyProtection="1">
      <alignment vertical="center"/>
    </xf>
    <xf numFmtId="168" fontId="10" fillId="2" borderId="1" xfId="0" applyNumberFormat="1" applyFont="1" applyFill="1" applyBorder="1" applyAlignment="1" applyProtection="1">
      <alignment vertical="center"/>
    </xf>
    <xf numFmtId="168" fontId="10" fillId="5" borderId="1" xfId="0" applyNumberFormat="1" applyFont="1" applyFill="1" applyBorder="1" applyAlignment="1" applyProtection="1">
      <alignment vertical="center"/>
    </xf>
    <xf numFmtId="167" fontId="10" fillId="5" borderId="1" xfId="0" applyNumberFormat="1" applyFont="1" applyFill="1" applyBorder="1" applyAlignment="1" applyProtection="1">
      <alignment vertical="center"/>
    </xf>
    <xf numFmtId="0" fontId="6" fillId="9" borderId="1" xfId="0" applyFont="1" applyFill="1" applyBorder="1" applyAlignment="1" applyProtection="1">
      <alignment vertical="center"/>
    </xf>
    <xf numFmtId="49" fontId="6" fillId="9" borderId="1" xfId="0" applyNumberFormat="1" applyFont="1" applyFill="1" applyBorder="1" applyAlignment="1" applyProtection="1">
      <alignment vertical="center"/>
    </xf>
    <xf numFmtId="166" fontId="6" fillId="8" borderId="0" xfId="0" applyNumberFormat="1" applyFont="1" applyFill="1" applyBorder="1" applyAlignment="1" applyProtection="1">
      <alignment vertical="center"/>
    </xf>
    <xf numFmtId="49" fontId="6" fillId="7" borderId="0" xfId="0" applyNumberFormat="1" applyFont="1" applyFill="1" applyBorder="1" applyAlignment="1" applyProtection="1">
      <alignment vertical="center"/>
    </xf>
    <xf numFmtId="166" fontId="6" fillId="7" borderId="0" xfId="0" applyNumberFormat="1" applyFont="1" applyFill="1" applyBorder="1" applyAlignment="1" applyProtection="1">
      <alignment vertical="center"/>
    </xf>
    <xf numFmtId="3" fontId="10" fillId="5" borderId="1" xfId="0" applyNumberFormat="1" applyFont="1" applyFill="1" applyBorder="1" applyAlignment="1" applyProtection="1">
      <alignment vertical="center"/>
    </xf>
    <xf numFmtId="49" fontId="4" fillId="2" borderId="1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right"/>
    </xf>
    <xf numFmtId="0" fontId="8" fillId="2" borderId="1" xfId="0" applyFont="1" applyFill="1" applyBorder="1" applyAlignment="1" applyProtection="1">
      <alignment horizontal="right" wrapText="1"/>
    </xf>
    <xf numFmtId="3" fontId="8" fillId="2" borderId="1" xfId="0" applyNumberFormat="1" applyFont="1" applyFill="1" applyBorder="1" applyAlignment="1" applyProtection="1">
      <alignment horizontal="right"/>
    </xf>
    <xf numFmtId="49" fontId="4" fillId="2" borderId="1" xfId="0" applyNumberFormat="1" applyFont="1" applyFill="1" applyBorder="1" applyAlignment="1" applyProtection="1"/>
    <xf numFmtId="0" fontId="4" fillId="2" borderId="1" xfId="0" applyFont="1" applyFill="1" applyBorder="1" applyAlignment="1" applyProtection="1"/>
    <xf numFmtId="3" fontId="8" fillId="2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Border="1" applyAlignment="1" applyProtection="1">
      <alignment horizontal="right"/>
    </xf>
    <xf numFmtId="3" fontId="4" fillId="0" borderId="1" xfId="0" applyNumberFormat="1" applyFont="1" applyBorder="1" applyProtection="1"/>
    <xf numFmtId="165" fontId="4" fillId="0" borderId="1" xfId="1" applyNumberFormat="1" applyFont="1" applyBorder="1" applyAlignment="1" applyProtection="1">
      <alignment horizontal="right"/>
    </xf>
    <xf numFmtId="0" fontId="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right" vertical="center"/>
    </xf>
    <xf numFmtId="3" fontId="8" fillId="0" borderId="1" xfId="0" applyNumberFormat="1" applyFont="1" applyBorder="1" applyAlignment="1" applyProtection="1">
      <alignment vertical="center"/>
    </xf>
    <xf numFmtId="3" fontId="8" fillId="0" borderId="1" xfId="0" applyNumberFormat="1" applyFont="1" applyBorder="1" applyAlignment="1" applyProtection="1">
      <alignment horizontal="right" vertical="center"/>
    </xf>
    <xf numFmtId="0" fontId="4" fillId="0" borderId="1" xfId="2" applyFont="1" applyBorder="1" applyAlignment="1" applyProtection="1">
      <alignment horizontal="left"/>
    </xf>
    <xf numFmtId="0" fontId="4" fillId="0" borderId="1" xfId="2" applyFont="1" applyBorder="1" applyAlignment="1" applyProtection="1">
      <alignment horizontal="center"/>
    </xf>
    <xf numFmtId="3" fontId="4" fillId="0" borderId="1" xfId="2" applyNumberFormat="1" applyFont="1" applyBorder="1" applyAlignment="1" applyProtection="1">
      <alignment horizontal="right"/>
    </xf>
    <xf numFmtId="0" fontId="4" fillId="0" borderId="1" xfId="2" applyFont="1" applyBorder="1" applyAlignment="1" applyProtection="1">
      <alignment horizontal="right"/>
    </xf>
    <xf numFmtId="49" fontId="4" fillId="2" borderId="1" xfId="0" applyNumberFormat="1" applyFont="1" applyFill="1" applyBorder="1" applyAlignment="1" applyProtection="1"/>
    <xf numFmtId="49" fontId="9" fillId="7" borderId="0" xfId="0" applyNumberFormat="1" applyFont="1" applyFill="1" applyBorder="1" applyAlignment="1" applyProtection="1">
      <alignment horizontal="center" vertical="center"/>
    </xf>
    <xf numFmtId="49" fontId="6" fillId="9" borderId="1" xfId="0" applyNumberFormat="1" applyFont="1" applyFill="1" applyBorder="1" applyAlignment="1" applyProtection="1">
      <alignment vertical="center"/>
    </xf>
    <xf numFmtId="49" fontId="5" fillId="7" borderId="0" xfId="0" applyNumberFormat="1" applyFont="1" applyFill="1" applyBorder="1" applyAlignment="1" applyProtection="1">
      <alignment wrapText="1"/>
    </xf>
    <xf numFmtId="49" fontId="4" fillId="2" borderId="1" xfId="0" applyNumberFormat="1" applyFont="1" applyFill="1" applyBorder="1" applyAlignment="1" applyProtection="1">
      <alignment wrapText="1"/>
    </xf>
    <xf numFmtId="14" fontId="8" fillId="0" borderId="1" xfId="0" applyNumberFormat="1" applyFont="1" applyBorder="1" applyAlignment="1" applyProtection="1">
      <alignment horizontal="right"/>
    </xf>
  </cellXfs>
  <cellStyles count="4">
    <cellStyle name="Millares 2" xfId="1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  <color rgb="FF33CC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</xdr:colOff>
      <xdr:row>1</xdr:row>
      <xdr:rowOff>0</xdr:rowOff>
    </xdr:from>
    <xdr:to>
      <xdr:col>5</xdr:col>
      <xdr:colOff>761625</xdr:colOff>
      <xdr:row>7</xdr:row>
      <xdr:rowOff>31320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480" y="190440"/>
          <a:ext cx="5340240" cy="117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360</xdr:colOff>
      <xdr:row>1</xdr:row>
      <xdr:rowOff>0</xdr:rowOff>
    </xdr:from>
    <xdr:to>
      <xdr:col>5</xdr:col>
      <xdr:colOff>761625</xdr:colOff>
      <xdr:row>7</xdr:row>
      <xdr:rowOff>31320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480" y="190440"/>
          <a:ext cx="5340240" cy="1174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360</xdr:colOff>
      <xdr:row>1</xdr:row>
      <xdr:rowOff>0</xdr:rowOff>
    </xdr:from>
    <xdr:to>
      <xdr:col>7</xdr:col>
      <xdr:colOff>19050</xdr:colOff>
      <xdr:row>7</xdr:row>
      <xdr:rowOff>31320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724260" y="190500"/>
          <a:ext cx="6076590" cy="1174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Y1048565"/>
  <sheetViews>
    <sheetView tabSelected="1" topLeftCell="A66" zoomScaleNormal="100" workbookViewId="0">
      <selection activeCell="L33" sqref="K33:L33"/>
    </sheetView>
  </sheetViews>
  <sheetFormatPr baseColWidth="10" defaultColWidth="10.85546875" defaultRowHeight="12.75"/>
  <cols>
    <col min="1" max="1" width="10.85546875" style="12"/>
    <col min="2" max="2" width="21.28515625" style="13" customWidth="1"/>
    <col min="3" max="3" width="19.42578125" style="13" customWidth="1"/>
    <col min="4" max="4" width="9.42578125" style="13" customWidth="1"/>
    <col min="5" max="5" width="14.42578125" style="13" customWidth="1"/>
    <col min="6" max="6" width="13.85546875" style="13" customWidth="1"/>
    <col min="7" max="7" width="12.42578125" style="13" customWidth="1"/>
    <col min="8" max="207" width="10.85546875" style="13"/>
    <col min="208" max="16384" width="10.85546875" style="12"/>
  </cols>
  <sheetData>
    <row r="1" spans="2:7" ht="15" customHeight="1">
      <c r="B1" s="1"/>
      <c r="C1" s="1"/>
      <c r="D1" s="1"/>
      <c r="E1" s="1"/>
      <c r="F1" s="1"/>
      <c r="G1" s="1"/>
    </row>
    <row r="2" spans="2:7" ht="15" customHeight="1">
      <c r="B2" s="1"/>
      <c r="C2" s="1"/>
      <c r="D2" s="1"/>
      <c r="E2" s="1"/>
      <c r="F2" s="1"/>
      <c r="G2" s="1"/>
    </row>
    <row r="3" spans="2:7" ht="15" customHeight="1">
      <c r="B3" s="1"/>
      <c r="C3" s="1"/>
      <c r="D3" s="1"/>
      <c r="E3" s="1"/>
      <c r="F3" s="1"/>
      <c r="G3" s="1"/>
    </row>
    <row r="4" spans="2:7" ht="15" customHeight="1">
      <c r="B4" s="1"/>
      <c r="C4" s="1"/>
      <c r="D4" s="1"/>
      <c r="E4" s="1"/>
      <c r="F4" s="1"/>
      <c r="G4" s="1"/>
    </row>
    <row r="5" spans="2:7" ht="15" customHeight="1">
      <c r="B5" s="1"/>
      <c r="C5" s="1"/>
      <c r="D5" s="1"/>
      <c r="E5" s="1"/>
      <c r="F5" s="1"/>
      <c r="G5" s="1"/>
    </row>
    <row r="6" spans="2:7" ht="15" customHeight="1">
      <c r="B6" s="1"/>
      <c r="C6" s="1"/>
      <c r="D6" s="1"/>
      <c r="E6" s="1"/>
      <c r="F6" s="1"/>
      <c r="G6" s="1"/>
    </row>
    <row r="7" spans="2:7" ht="15" customHeight="1">
      <c r="B7" s="1"/>
      <c r="C7" s="1"/>
      <c r="D7" s="1"/>
      <c r="E7" s="1"/>
      <c r="F7" s="1"/>
      <c r="G7" s="1"/>
    </row>
    <row r="8" spans="2:7" ht="15" customHeight="1">
      <c r="B8" s="1"/>
      <c r="C8" s="1"/>
      <c r="D8" s="1"/>
      <c r="E8" s="1"/>
      <c r="F8" s="1"/>
      <c r="G8" s="1"/>
    </row>
    <row r="9" spans="2:7" ht="12" customHeight="1">
      <c r="B9" s="14" t="s">
        <v>0</v>
      </c>
      <c r="C9" s="73" t="s">
        <v>1</v>
      </c>
      <c r="D9" s="1"/>
      <c r="E9" s="93" t="s">
        <v>2</v>
      </c>
      <c r="F9" s="93"/>
      <c r="G9" s="74">
        <v>1250</v>
      </c>
    </row>
    <row r="10" spans="2:7">
      <c r="B10" s="70" t="s">
        <v>3</v>
      </c>
      <c r="C10" s="71" t="s">
        <v>4</v>
      </c>
      <c r="D10" s="1"/>
      <c r="E10" s="94" t="s">
        <v>5</v>
      </c>
      <c r="F10" s="94"/>
      <c r="G10" s="74" t="s">
        <v>95</v>
      </c>
    </row>
    <row r="11" spans="2:7">
      <c r="B11" s="70" t="s">
        <v>6</v>
      </c>
      <c r="C11" s="72" t="s">
        <v>7</v>
      </c>
      <c r="D11" s="1"/>
      <c r="E11" s="94" t="s">
        <v>8</v>
      </c>
      <c r="F11" s="94"/>
      <c r="G11" s="74">
        <v>3000</v>
      </c>
    </row>
    <row r="12" spans="2:7" ht="11.25" customHeight="1">
      <c r="B12" s="70" t="s">
        <v>9</v>
      </c>
      <c r="C12" s="72" t="s">
        <v>10</v>
      </c>
      <c r="D12" s="1"/>
      <c r="E12" s="75" t="s">
        <v>11</v>
      </c>
      <c r="F12" s="76"/>
      <c r="G12" s="74">
        <f>G9*G11</f>
        <v>3750000</v>
      </c>
    </row>
    <row r="13" spans="2:7" ht="11.25" customHeight="1">
      <c r="B13" s="70" t="s">
        <v>12</v>
      </c>
      <c r="C13" s="72" t="s">
        <v>13</v>
      </c>
      <c r="D13" s="1"/>
      <c r="E13" s="94" t="s">
        <v>14</v>
      </c>
      <c r="F13" s="94"/>
      <c r="G13" s="77" t="s">
        <v>15</v>
      </c>
    </row>
    <row r="14" spans="2:7" ht="13.5" customHeight="1">
      <c r="B14" s="70" t="s">
        <v>16</v>
      </c>
      <c r="C14" s="72" t="s">
        <v>17</v>
      </c>
      <c r="D14" s="1"/>
      <c r="E14" s="94" t="s">
        <v>18</v>
      </c>
      <c r="F14" s="94"/>
      <c r="G14" s="74" t="s">
        <v>94</v>
      </c>
    </row>
    <row r="15" spans="2:7">
      <c r="B15" s="70" t="s">
        <v>19</v>
      </c>
      <c r="C15" s="95">
        <v>44727</v>
      </c>
      <c r="D15" s="1"/>
      <c r="E15" s="90" t="s">
        <v>20</v>
      </c>
      <c r="F15" s="90"/>
      <c r="G15" s="33" t="s">
        <v>21</v>
      </c>
    </row>
    <row r="16" spans="2:7" ht="12" customHeight="1">
      <c r="B16" s="16"/>
      <c r="C16" s="17"/>
      <c r="D16" s="1"/>
      <c r="E16" s="1"/>
      <c r="F16" s="1"/>
      <c r="G16" s="18"/>
    </row>
    <row r="17" spans="2:7" ht="12" customHeight="1">
      <c r="B17" s="91" t="s">
        <v>22</v>
      </c>
      <c r="C17" s="91"/>
      <c r="D17" s="91"/>
      <c r="E17" s="91"/>
      <c r="F17" s="91"/>
      <c r="G17" s="91"/>
    </row>
    <row r="18" spans="2:7" ht="12" customHeight="1">
      <c r="B18" s="1"/>
      <c r="C18" s="19"/>
      <c r="D18" s="19"/>
      <c r="E18" s="19"/>
      <c r="F18" s="1"/>
      <c r="G18" s="1"/>
    </row>
    <row r="19" spans="2:7" ht="12" customHeight="1">
      <c r="B19" s="20" t="s">
        <v>23</v>
      </c>
      <c r="C19" s="21"/>
      <c r="D19" s="21"/>
      <c r="E19" s="21"/>
      <c r="F19" s="21"/>
      <c r="G19" s="21"/>
    </row>
    <row r="20" spans="2:7">
      <c r="B20" s="22" t="s">
        <v>24</v>
      </c>
      <c r="C20" s="22" t="s">
        <v>25</v>
      </c>
      <c r="D20" s="22" t="s">
        <v>26</v>
      </c>
      <c r="E20" s="22" t="s">
        <v>27</v>
      </c>
      <c r="F20" s="22" t="s">
        <v>28</v>
      </c>
      <c r="G20" s="22" t="s">
        <v>29</v>
      </c>
    </row>
    <row r="21" spans="2:7">
      <c r="B21" s="30" t="s">
        <v>30</v>
      </c>
      <c r="C21" s="32" t="s">
        <v>31</v>
      </c>
      <c r="D21" s="78">
        <v>1</v>
      </c>
      <c r="E21" s="32" t="s">
        <v>32</v>
      </c>
      <c r="F21" s="33">
        <v>20000</v>
      </c>
      <c r="G21" s="79">
        <f t="shared" ref="G21:G29" si="0">F21*D21</f>
        <v>20000</v>
      </c>
    </row>
    <row r="22" spans="2:7">
      <c r="B22" s="30" t="s">
        <v>33</v>
      </c>
      <c r="C22" s="32" t="s">
        <v>31</v>
      </c>
      <c r="D22" s="80">
        <v>0.5</v>
      </c>
      <c r="E22" s="32" t="s">
        <v>34</v>
      </c>
      <c r="F22" s="33">
        <v>22000</v>
      </c>
      <c r="G22" s="79">
        <f t="shared" si="0"/>
        <v>11000</v>
      </c>
    </row>
    <row r="23" spans="2:7" ht="12.75" customHeight="1">
      <c r="B23" s="30" t="s">
        <v>35</v>
      </c>
      <c r="C23" s="32" t="s">
        <v>31</v>
      </c>
      <c r="D23" s="80">
        <v>2</v>
      </c>
      <c r="E23" s="32" t="s">
        <v>34</v>
      </c>
      <c r="F23" s="33">
        <v>22000</v>
      </c>
      <c r="G23" s="79">
        <f t="shared" si="0"/>
        <v>44000</v>
      </c>
    </row>
    <row r="24" spans="2:7">
      <c r="B24" s="30" t="s">
        <v>36</v>
      </c>
      <c r="C24" s="32" t="s">
        <v>31</v>
      </c>
      <c r="D24" s="80">
        <v>6</v>
      </c>
      <c r="E24" s="32" t="s">
        <v>34</v>
      </c>
      <c r="F24" s="33">
        <v>20000</v>
      </c>
      <c r="G24" s="79">
        <f t="shared" si="0"/>
        <v>120000</v>
      </c>
    </row>
    <row r="25" spans="2:7" ht="12.75" customHeight="1">
      <c r="B25" s="30" t="s">
        <v>37</v>
      </c>
      <c r="C25" s="32" t="s">
        <v>31</v>
      </c>
      <c r="D25" s="80">
        <v>4</v>
      </c>
      <c r="E25" s="32" t="s">
        <v>34</v>
      </c>
      <c r="F25" s="33">
        <v>22000</v>
      </c>
      <c r="G25" s="79">
        <f t="shared" si="0"/>
        <v>88000</v>
      </c>
    </row>
    <row r="26" spans="2:7" ht="12.75" customHeight="1">
      <c r="B26" s="30" t="s">
        <v>38</v>
      </c>
      <c r="C26" s="32" t="s">
        <v>31</v>
      </c>
      <c r="D26" s="80">
        <v>15</v>
      </c>
      <c r="E26" s="32" t="s">
        <v>34</v>
      </c>
      <c r="F26" s="33">
        <v>22000</v>
      </c>
      <c r="G26" s="79">
        <f t="shared" si="0"/>
        <v>330000</v>
      </c>
    </row>
    <row r="27" spans="2:7" ht="12" customHeight="1">
      <c r="B27" s="30" t="s">
        <v>30</v>
      </c>
      <c r="C27" s="32" t="s">
        <v>31</v>
      </c>
      <c r="D27" s="80">
        <v>1</v>
      </c>
      <c r="E27" s="32" t="s">
        <v>34</v>
      </c>
      <c r="F27" s="33">
        <v>20000</v>
      </c>
      <c r="G27" s="79">
        <f t="shared" si="0"/>
        <v>20000</v>
      </c>
    </row>
    <row r="28" spans="2:7">
      <c r="B28" s="30" t="s">
        <v>39</v>
      </c>
      <c r="C28" s="32" t="s">
        <v>31</v>
      </c>
      <c r="D28" s="80">
        <v>10</v>
      </c>
      <c r="E28" s="32" t="s">
        <v>40</v>
      </c>
      <c r="F28" s="33">
        <v>22000</v>
      </c>
      <c r="G28" s="79">
        <f t="shared" si="0"/>
        <v>220000</v>
      </c>
    </row>
    <row r="29" spans="2:7" ht="12" customHeight="1">
      <c r="B29" s="30" t="s">
        <v>41</v>
      </c>
      <c r="C29" s="32" t="s">
        <v>31</v>
      </c>
      <c r="D29" s="80">
        <v>5</v>
      </c>
      <c r="E29" s="32" t="s">
        <v>40</v>
      </c>
      <c r="F29" s="33">
        <v>22000</v>
      </c>
      <c r="G29" s="79">
        <f t="shared" si="0"/>
        <v>110000</v>
      </c>
    </row>
    <row r="30" spans="2:7" ht="12.75" customHeight="1">
      <c r="B30" s="2" t="s">
        <v>42</v>
      </c>
      <c r="C30" s="3"/>
      <c r="D30" s="3"/>
      <c r="E30" s="3"/>
      <c r="F30" s="4"/>
      <c r="G30" s="5">
        <f>SUM(G21:G29)</f>
        <v>963000</v>
      </c>
    </row>
    <row r="31" spans="2:7" ht="12.75" customHeight="1">
      <c r="B31" s="23"/>
      <c r="C31" s="24"/>
      <c r="D31" s="26"/>
      <c r="E31" s="24"/>
      <c r="F31" s="15"/>
      <c r="G31" s="25"/>
    </row>
    <row r="32" spans="2:7" ht="12.75" customHeight="1">
      <c r="B32" s="20" t="s">
        <v>43</v>
      </c>
      <c r="C32" s="27"/>
      <c r="D32" s="27"/>
      <c r="E32" s="27"/>
      <c r="F32" s="21"/>
      <c r="G32" s="21"/>
    </row>
    <row r="33" spans="2:8">
      <c r="B33" s="28" t="s">
        <v>24</v>
      </c>
      <c r="C33" s="22" t="s">
        <v>25</v>
      </c>
      <c r="D33" s="22" t="s">
        <v>26</v>
      </c>
      <c r="E33" s="28" t="s">
        <v>27</v>
      </c>
      <c r="F33" s="22" t="s">
        <v>28</v>
      </c>
      <c r="G33" s="28" t="s">
        <v>29</v>
      </c>
    </row>
    <row r="34" spans="2:8" ht="12.75" customHeight="1">
      <c r="B34" s="81"/>
      <c r="C34" s="82"/>
      <c r="D34" s="83">
        <v>0</v>
      </c>
      <c r="E34" s="82"/>
      <c r="F34" s="84">
        <v>0</v>
      </c>
      <c r="G34" s="85">
        <v>0</v>
      </c>
    </row>
    <row r="35" spans="2:8" ht="12.75" customHeight="1">
      <c r="B35" s="2" t="s">
        <v>46</v>
      </c>
      <c r="C35" s="3"/>
      <c r="D35" s="3"/>
      <c r="E35" s="3"/>
      <c r="F35" s="4"/>
      <c r="G35" s="5"/>
    </row>
    <row r="36" spans="2:8" ht="12.75" customHeight="1">
      <c r="B36" s="1"/>
      <c r="C36" s="1"/>
      <c r="D36" s="1"/>
      <c r="E36" s="1"/>
      <c r="F36" s="29"/>
      <c r="G36" s="29"/>
    </row>
    <row r="37" spans="2:8" ht="12.75" customHeight="1">
      <c r="B37" s="20" t="s">
        <v>47</v>
      </c>
      <c r="C37" s="27"/>
      <c r="D37" s="27"/>
      <c r="E37" s="27"/>
      <c r="F37" s="21"/>
      <c r="G37" s="21"/>
    </row>
    <row r="38" spans="2:8">
      <c r="B38" s="28" t="s">
        <v>24</v>
      </c>
      <c r="C38" s="28" t="s">
        <v>25</v>
      </c>
      <c r="D38" s="28" t="s">
        <v>26</v>
      </c>
      <c r="E38" s="28" t="s">
        <v>27</v>
      </c>
      <c r="F38" s="22" t="s">
        <v>28</v>
      </c>
      <c r="G38" s="28" t="s">
        <v>29</v>
      </c>
    </row>
    <row r="39" spans="2:8" ht="12.75" customHeight="1">
      <c r="B39" s="86" t="s">
        <v>44</v>
      </c>
      <c r="C39" s="87" t="s">
        <v>99</v>
      </c>
      <c r="D39" s="89">
        <v>0.25</v>
      </c>
      <c r="E39" s="32" t="s">
        <v>32</v>
      </c>
      <c r="F39" s="88">
        <v>200000</v>
      </c>
      <c r="G39" s="88">
        <f>D39*F39</f>
        <v>50000</v>
      </c>
      <c r="H39" s="13" t="s">
        <v>98</v>
      </c>
    </row>
    <row r="40" spans="2:8" ht="12.75" customHeight="1">
      <c r="B40" s="86" t="s">
        <v>45</v>
      </c>
      <c r="C40" s="87" t="s">
        <v>99</v>
      </c>
      <c r="D40" s="89">
        <v>0.25</v>
      </c>
      <c r="E40" s="32" t="s">
        <v>32</v>
      </c>
      <c r="F40" s="88">
        <v>160000</v>
      </c>
      <c r="G40" s="88">
        <f>D40*F40</f>
        <v>40000</v>
      </c>
      <c r="H40" s="13" t="s">
        <v>98</v>
      </c>
    </row>
    <row r="41" spans="2:8" ht="12.75" customHeight="1">
      <c r="B41" s="86" t="s">
        <v>48</v>
      </c>
      <c r="C41" s="87" t="s">
        <v>99</v>
      </c>
      <c r="D41" s="89">
        <v>0.25</v>
      </c>
      <c r="E41" s="32" t="s">
        <v>32</v>
      </c>
      <c r="F41" s="88">
        <v>200000</v>
      </c>
      <c r="G41" s="88">
        <f>D41*F41</f>
        <v>50000</v>
      </c>
      <c r="H41" s="13" t="s">
        <v>98</v>
      </c>
    </row>
    <row r="42" spans="2:8">
      <c r="B42" s="2" t="s">
        <v>49</v>
      </c>
      <c r="C42" s="3"/>
      <c r="D42" s="3"/>
      <c r="E42" s="3"/>
      <c r="F42" s="4"/>
      <c r="G42" s="5">
        <f>SUM(G39:G41)</f>
        <v>140000</v>
      </c>
    </row>
    <row r="43" spans="2:8" ht="12.75" customHeight="1">
      <c r="B43" s="1"/>
      <c r="C43" s="1"/>
      <c r="D43" s="1"/>
      <c r="E43" s="1"/>
      <c r="F43" s="29"/>
      <c r="G43" s="29"/>
    </row>
    <row r="44" spans="2:8" ht="19.5" customHeight="1">
      <c r="B44" s="20" t="s">
        <v>50</v>
      </c>
      <c r="C44" s="27"/>
      <c r="D44" s="27"/>
      <c r="E44" s="27"/>
      <c r="F44" s="21"/>
      <c r="G44" s="21"/>
    </row>
    <row r="45" spans="2:8" ht="25.5">
      <c r="B45" s="22" t="s">
        <v>51</v>
      </c>
      <c r="C45" s="22" t="s">
        <v>52</v>
      </c>
      <c r="D45" s="22" t="s">
        <v>53</v>
      </c>
      <c r="E45" s="22" t="s">
        <v>27</v>
      </c>
      <c r="F45" s="22" t="s">
        <v>28</v>
      </c>
      <c r="G45" s="22" t="s">
        <v>29</v>
      </c>
    </row>
    <row r="46" spans="2:8" ht="12" customHeight="1">
      <c r="B46" s="30" t="s">
        <v>35</v>
      </c>
      <c r="C46" s="31" t="s">
        <v>54</v>
      </c>
      <c r="D46" s="78">
        <v>15</v>
      </c>
      <c r="E46" s="32" t="s">
        <v>34</v>
      </c>
      <c r="F46" s="33">
        <v>65439</v>
      </c>
      <c r="G46" s="34">
        <f>F46*D46</f>
        <v>981585</v>
      </c>
    </row>
    <row r="47" spans="2:8" ht="12" customHeight="1">
      <c r="B47" s="35" t="s">
        <v>55</v>
      </c>
      <c r="C47" s="31"/>
      <c r="D47" s="78"/>
      <c r="E47" s="32"/>
      <c r="F47" s="33">
        <v>0</v>
      </c>
      <c r="G47" s="34"/>
    </row>
    <row r="48" spans="2:8" ht="12" customHeight="1">
      <c r="B48" s="30" t="s">
        <v>56</v>
      </c>
      <c r="C48" s="31" t="s">
        <v>57</v>
      </c>
      <c r="D48" s="78">
        <v>300</v>
      </c>
      <c r="E48" s="32" t="s">
        <v>58</v>
      </c>
      <c r="F48" s="33">
        <v>503</v>
      </c>
      <c r="G48" s="34">
        <f>F48*D48</f>
        <v>150900</v>
      </c>
    </row>
    <row r="49" spans="2:7" ht="12" customHeight="1">
      <c r="B49" s="30" t="s">
        <v>59</v>
      </c>
      <c r="C49" s="31" t="s">
        <v>57</v>
      </c>
      <c r="D49" s="78">
        <v>150</v>
      </c>
      <c r="E49" s="32" t="s">
        <v>58</v>
      </c>
      <c r="F49" s="33">
        <v>500</v>
      </c>
      <c r="G49" s="34">
        <f>F49*D49</f>
        <v>75000</v>
      </c>
    </row>
    <row r="50" spans="2:7" ht="12" customHeight="1">
      <c r="B50" s="30" t="s">
        <v>60</v>
      </c>
      <c r="C50" s="31" t="s">
        <v>57</v>
      </c>
      <c r="D50" s="78">
        <v>200</v>
      </c>
      <c r="E50" s="32" t="s">
        <v>61</v>
      </c>
      <c r="F50" s="33">
        <v>618</v>
      </c>
      <c r="G50" s="34">
        <f>F50*D50</f>
        <v>123600</v>
      </c>
    </row>
    <row r="51" spans="2:7" ht="12" customHeight="1">
      <c r="B51" s="35" t="s">
        <v>62</v>
      </c>
      <c r="C51" s="31"/>
      <c r="D51" s="78"/>
      <c r="E51" s="32"/>
      <c r="F51" s="33">
        <v>0</v>
      </c>
      <c r="G51" s="34"/>
    </row>
    <row r="52" spans="2:7" ht="12" customHeight="1">
      <c r="B52" s="36" t="s">
        <v>63</v>
      </c>
      <c r="C52" s="31" t="s">
        <v>64</v>
      </c>
      <c r="D52" s="78">
        <v>0.2</v>
      </c>
      <c r="E52" s="32" t="s">
        <v>65</v>
      </c>
      <c r="F52" s="33">
        <v>25678</v>
      </c>
      <c r="G52" s="34">
        <f>F52*D52</f>
        <v>5135.6000000000004</v>
      </c>
    </row>
    <row r="53" spans="2:7" ht="12.75" customHeight="1">
      <c r="B53" s="36" t="s">
        <v>66</v>
      </c>
      <c r="C53" s="31" t="s">
        <v>57</v>
      </c>
      <c r="D53" s="78">
        <v>2</v>
      </c>
      <c r="E53" s="32" t="s">
        <v>65</v>
      </c>
      <c r="F53" s="33">
        <v>30000</v>
      </c>
      <c r="G53" s="34">
        <f>F53*D53</f>
        <v>60000</v>
      </c>
    </row>
    <row r="54" spans="2:7" ht="12.75" customHeight="1">
      <c r="B54" s="2" t="s">
        <v>67</v>
      </c>
      <c r="C54" s="3"/>
      <c r="D54" s="3"/>
      <c r="E54" s="3"/>
      <c r="F54" s="4"/>
      <c r="G54" s="5">
        <f>SUM(G46:G53)</f>
        <v>1396220.6</v>
      </c>
    </row>
    <row r="55" spans="2:7" ht="12" customHeight="1">
      <c r="B55" s="1"/>
      <c r="C55" s="1"/>
      <c r="D55" s="1"/>
      <c r="E55" s="37"/>
      <c r="F55" s="29"/>
      <c r="G55" s="29"/>
    </row>
    <row r="56" spans="2:7">
      <c r="B56" s="20" t="s">
        <v>62</v>
      </c>
      <c r="C56" s="27"/>
      <c r="D56" s="27"/>
      <c r="E56" s="27"/>
      <c r="F56" s="21"/>
      <c r="G56" s="21"/>
    </row>
    <row r="57" spans="2:7" ht="12" customHeight="1">
      <c r="B57" s="28" t="s">
        <v>68</v>
      </c>
      <c r="C57" s="22" t="s">
        <v>52</v>
      </c>
      <c r="D57" s="22" t="s">
        <v>53</v>
      </c>
      <c r="E57" s="28" t="s">
        <v>27</v>
      </c>
      <c r="F57" s="22" t="s">
        <v>28</v>
      </c>
      <c r="G57" s="28" t="s">
        <v>29</v>
      </c>
    </row>
    <row r="58" spans="2:7" ht="12" customHeight="1">
      <c r="B58" s="81"/>
      <c r="C58" s="82"/>
      <c r="D58" s="83">
        <v>0</v>
      </c>
      <c r="E58" s="82"/>
      <c r="F58" s="84">
        <v>0</v>
      </c>
      <c r="G58" s="85">
        <v>0</v>
      </c>
    </row>
    <row r="59" spans="2:7" ht="12.75" customHeight="1">
      <c r="B59" s="6" t="s">
        <v>93</v>
      </c>
      <c r="C59" s="7"/>
      <c r="D59" s="8"/>
      <c r="E59" s="9"/>
      <c r="F59" s="10"/>
      <c r="G59" s="8"/>
    </row>
    <row r="60" spans="2:7" ht="15.6" customHeight="1">
      <c r="B60" s="38"/>
      <c r="C60" s="27"/>
      <c r="D60" s="27"/>
      <c r="E60" s="27"/>
      <c r="F60" s="21"/>
      <c r="G60" s="39"/>
    </row>
    <row r="61" spans="2:7" ht="11.25" customHeight="1">
      <c r="B61" s="1"/>
      <c r="C61" s="1"/>
      <c r="D61" s="1"/>
      <c r="E61" s="1"/>
      <c r="F61" s="29"/>
      <c r="G61" s="29"/>
    </row>
    <row r="62" spans="2:7" ht="11.25" customHeight="1">
      <c r="B62" s="20" t="s">
        <v>69</v>
      </c>
      <c r="C62" s="41"/>
      <c r="D62" s="41"/>
      <c r="E62" s="41"/>
      <c r="F62" s="41"/>
      <c r="G62" s="66">
        <f>G30+G42+G54+G60+G35</f>
        <v>2499220.6</v>
      </c>
    </row>
    <row r="63" spans="2:7" ht="11.25" customHeight="1">
      <c r="B63" s="67" t="s">
        <v>70</v>
      </c>
      <c r="C63" s="40"/>
      <c r="D63" s="40"/>
      <c r="E63" s="40"/>
      <c r="F63" s="40"/>
      <c r="G63" s="68">
        <f>G62*0.05</f>
        <v>124961.03000000001</v>
      </c>
    </row>
    <row r="64" spans="2:7" ht="11.25" customHeight="1">
      <c r="B64" s="20" t="s">
        <v>71</v>
      </c>
      <c r="C64" s="41"/>
      <c r="D64" s="41"/>
      <c r="E64" s="41"/>
      <c r="F64" s="41"/>
      <c r="G64" s="66">
        <f>G63+G62</f>
        <v>2624181.63</v>
      </c>
    </row>
    <row r="65" spans="2:7" ht="11.25" customHeight="1">
      <c r="B65" s="67" t="s">
        <v>72</v>
      </c>
      <c r="C65" s="40"/>
      <c r="D65" s="40"/>
      <c r="E65" s="40"/>
      <c r="F65" s="40"/>
      <c r="G65" s="68">
        <f>G12</f>
        <v>3750000</v>
      </c>
    </row>
    <row r="66" spans="2:7" ht="11.25" customHeight="1">
      <c r="B66" s="20" t="s">
        <v>73</v>
      </c>
      <c r="C66" s="41"/>
      <c r="D66" s="41"/>
      <c r="E66" s="41"/>
      <c r="F66" s="41"/>
      <c r="G66" s="66">
        <f>G65-G64</f>
        <v>1125818.3700000001</v>
      </c>
    </row>
    <row r="67" spans="2:7" ht="11.25" customHeight="1">
      <c r="B67" s="11" t="s">
        <v>96</v>
      </c>
      <c r="C67" s="42"/>
      <c r="D67" s="42"/>
      <c r="E67" s="42"/>
      <c r="F67" s="42"/>
      <c r="G67" s="43"/>
    </row>
    <row r="68" spans="2:7" ht="11.25" customHeight="1">
      <c r="B68" s="21"/>
      <c r="C68" s="42"/>
      <c r="D68" s="42"/>
      <c r="E68" s="42"/>
      <c r="F68" s="42"/>
      <c r="G68" s="43"/>
    </row>
    <row r="69" spans="2:7" ht="11.25" customHeight="1">
      <c r="B69" s="44" t="s">
        <v>97</v>
      </c>
      <c r="C69" s="1"/>
      <c r="D69" s="1"/>
      <c r="E69" s="1"/>
      <c r="F69" s="1"/>
      <c r="G69" s="43"/>
    </row>
    <row r="70" spans="2:7" ht="11.25" customHeight="1">
      <c r="B70" s="45" t="s">
        <v>74</v>
      </c>
      <c r="C70" s="46"/>
      <c r="D70" s="46"/>
      <c r="E70" s="46"/>
      <c r="F70" s="46"/>
      <c r="G70" s="47"/>
    </row>
    <row r="71" spans="2:7" ht="11.25" customHeight="1">
      <c r="B71" s="48" t="s">
        <v>75</v>
      </c>
      <c r="C71" s="1"/>
      <c r="D71" s="1"/>
      <c r="E71" s="1"/>
      <c r="F71" s="29"/>
      <c r="G71" s="49"/>
    </row>
    <row r="72" spans="2:7" ht="11.25" customHeight="1">
      <c r="B72" s="48" t="s">
        <v>76</v>
      </c>
      <c r="C72" s="1"/>
      <c r="D72" s="1"/>
      <c r="E72" s="1"/>
      <c r="F72" s="1"/>
      <c r="G72" s="49"/>
    </row>
    <row r="73" spans="2:7" ht="11.25" customHeight="1">
      <c r="B73" s="48" t="s">
        <v>77</v>
      </c>
      <c r="C73" s="1"/>
      <c r="D73" s="1"/>
      <c r="E73" s="1"/>
      <c r="F73" s="1"/>
      <c r="G73" s="49"/>
    </row>
    <row r="74" spans="2:7" ht="11.25" customHeight="1">
      <c r="B74" s="48" t="s">
        <v>78</v>
      </c>
      <c r="C74" s="1"/>
      <c r="D74" s="1"/>
      <c r="E74" s="1"/>
      <c r="F74" s="1"/>
      <c r="G74" s="49"/>
    </row>
    <row r="75" spans="2:7" ht="11.25" customHeight="1">
      <c r="B75" s="50" t="s">
        <v>79</v>
      </c>
      <c r="C75" s="51"/>
      <c r="D75" s="51"/>
      <c r="E75" s="51"/>
      <c r="F75" s="51"/>
      <c r="G75" s="52"/>
    </row>
    <row r="76" spans="2:7" ht="11.25" customHeight="1">
      <c r="B76" s="21"/>
      <c r="C76" s="1"/>
      <c r="D76" s="1"/>
      <c r="E76" s="1"/>
      <c r="F76" s="1"/>
      <c r="G76" s="43"/>
    </row>
    <row r="77" spans="2:7" ht="11.25" customHeight="1">
      <c r="B77" s="92" t="s">
        <v>80</v>
      </c>
      <c r="C77" s="92"/>
      <c r="D77" s="53"/>
      <c r="E77" s="1"/>
      <c r="F77" s="1"/>
      <c r="G77" s="43"/>
    </row>
    <row r="78" spans="2:7" ht="11.25" customHeight="1">
      <c r="B78" s="54" t="s">
        <v>68</v>
      </c>
      <c r="C78" s="54" t="s">
        <v>81</v>
      </c>
      <c r="D78" s="55" t="s">
        <v>82</v>
      </c>
      <c r="E78" s="1"/>
      <c r="F78" s="1"/>
      <c r="G78" s="43"/>
    </row>
    <row r="79" spans="2:7" ht="11.25" customHeight="1">
      <c r="B79" s="56" t="s">
        <v>83</v>
      </c>
      <c r="C79" s="57">
        <f>+G30</f>
        <v>963000</v>
      </c>
      <c r="D79" s="58">
        <f>+C79/C85</f>
        <v>0.36697154990754205</v>
      </c>
      <c r="E79" s="1"/>
      <c r="F79" s="1"/>
      <c r="G79" s="43"/>
    </row>
    <row r="80" spans="2:7" ht="11.25" customHeight="1">
      <c r="B80" s="56" t="s">
        <v>84</v>
      </c>
      <c r="C80" s="59">
        <f>+G35</f>
        <v>0</v>
      </c>
      <c r="D80" s="58">
        <f>+C80/C85</f>
        <v>0</v>
      </c>
      <c r="E80" s="1"/>
      <c r="F80" s="1"/>
      <c r="G80" s="43"/>
    </row>
    <row r="81" spans="2:7" ht="11.25" customHeight="1">
      <c r="B81" s="56" t="s">
        <v>85</v>
      </c>
      <c r="C81" s="57">
        <f>+G42</f>
        <v>140000</v>
      </c>
      <c r="D81" s="58">
        <f>(C81/C85)</f>
        <v>5.3349965718645781E-2</v>
      </c>
      <c r="E81" s="1"/>
      <c r="F81" s="1"/>
      <c r="G81" s="43"/>
    </row>
    <row r="82" spans="2:7" ht="11.25" customHeight="1">
      <c r="B82" s="56" t="s">
        <v>51</v>
      </c>
      <c r="C82" s="57">
        <f>+G54</f>
        <v>1396220.6</v>
      </c>
      <c r="D82" s="58">
        <f>(C82/C85)</f>
        <v>0.53205943675476464</v>
      </c>
      <c r="E82" s="1"/>
      <c r="F82" s="1"/>
      <c r="G82" s="60"/>
    </row>
    <row r="83" spans="2:7" ht="11.25" customHeight="1">
      <c r="B83" s="56" t="s">
        <v>86</v>
      </c>
      <c r="C83" s="61">
        <f>+G60</f>
        <v>0</v>
      </c>
      <c r="D83" s="58">
        <f>(C83/C85)</f>
        <v>0</v>
      </c>
      <c r="E83" s="42"/>
      <c r="F83" s="42"/>
      <c r="G83" s="43"/>
    </row>
    <row r="84" spans="2:7" ht="11.25" customHeight="1">
      <c r="B84" s="56" t="s">
        <v>87</v>
      </c>
      <c r="C84" s="61">
        <f>+G63</f>
        <v>124961.03000000001</v>
      </c>
      <c r="D84" s="58">
        <f>(C84/C85)</f>
        <v>4.7619047619047623E-2</v>
      </c>
      <c r="E84" s="42"/>
      <c r="F84" s="42"/>
      <c r="G84" s="43"/>
    </row>
    <row r="85" spans="2:7" ht="11.25" customHeight="1">
      <c r="B85" s="54" t="s">
        <v>88</v>
      </c>
      <c r="C85" s="62">
        <f>SUM(C79:C84)</f>
        <v>2624181.63</v>
      </c>
      <c r="D85" s="63">
        <f>SUM(D79:D84)</f>
        <v>1</v>
      </c>
      <c r="E85" s="42"/>
      <c r="F85" s="42"/>
      <c r="G85" s="43"/>
    </row>
    <row r="86" spans="2:7" ht="11.25" customHeight="1">
      <c r="B86" s="21"/>
      <c r="C86" s="42"/>
      <c r="D86" s="42"/>
      <c r="E86" s="42"/>
      <c r="F86" s="42"/>
      <c r="G86" s="43"/>
    </row>
    <row r="87" spans="2:7" ht="11.25" customHeight="1">
      <c r="B87" s="64"/>
      <c r="C87" s="65" t="s">
        <v>90</v>
      </c>
      <c r="D87" s="64"/>
      <c r="E87" s="64"/>
      <c r="F87" s="42"/>
      <c r="G87" s="43"/>
    </row>
    <row r="88" spans="2:7" ht="11.25" customHeight="1">
      <c r="B88" s="54" t="s">
        <v>91</v>
      </c>
      <c r="C88" s="69">
        <v>1000</v>
      </c>
      <c r="D88" s="69">
        <v>1250</v>
      </c>
      <c r="E88" s="69">
        <v>1500</v>
      </c>
      <c r="F88" s="42"/>
      <c r="G88" s="43"/>
    </row>
    <row r="89" spans="2:7" ht="11.25" customHeight="1">
      <c r="B89" s="54" t="s">
        <v>92</v>
      </c>
      <c r="C89" s="62">
        <f>(G64/C88)</f>
        <v>2624.18163</v>
      </c>
      <c r="D89" s="62">
        <f>(G64/D88)</f>
        <v>2099.3453039999999</v>
      </c>
      <c r="E89" s="62">
        <f>(G64/E88)</f>
        <v>1749.45442</v>
      </c>
      <c r="F89" s="42"/>
      <c r="G89" s="43"/>
    </row>
    <row r="90" spans="2:7" ht="11.25" customHeight="1">
      <c r="B90" s="38" t="s">
        <v>89</v>
      </c>
      <c r="C90" s="1"/>
      <c r="D90" s="1"/>
      <c r="E90" s="1"/>
      <c r="F90" s="1"/>
      <c r="G90" s="1"/>
    </row>
    <row r="1048565" ht="12.75" customHeight="1"/>
  </sheetData>
  <mergeCells count="8">
    <mergeCell ref="E15:F15"/>
    <mergeCell ref="B17:G17"/>
    <mergeCell ref="B77:C77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21" scale="84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ESPINACAS</vt:lpstr>
      <vt:lpstr>ESPINACAS!Área_de_impresión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2</cp:revision>
  <cp:lastPrinted>2022-05-13T14:41:13Z</cp:lastPrinted>
  <dcterms:created xsi:type="dcterms:W3CDTF">2020-11-27T12:49:26Z</dcterms:created>
  <dcterms:modified xsi:type="dcterms:W3CDTF">2022-06-22T03:26:28Z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