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3"/>
  <workbookPr/>
  <mc:AlternateContent xmlns:mc="http://schemas.openxmlformats.org/markup-compatibility/2006">
    <mc:Choice Requires="x15">
      <x15ac:absPath xmlns:x15ac="http://schemas.microsoft.com/office/spreadsheetml/2010/11/ac" url="C:\Users\cpinoo\Desktop\Claudio Escritorio\CLAUDIO\DIRECCION REGIONAL\Asistencia Financiera\Fichas Tecnicas 2022\Fichas Tecnicas Ñuble 2022\Agencia de Area Coelemu\"/>
    </mc:Choice>
  </mc:AlternateContent>
  <xr:revisionPtr revIDLastSave="0" documentId="11_B7E9E221E62B8CC9889E205E635CBB3BDD928CB8" xr6:coauthVersionLast="47" xr6:coauthVersionMax="47" xr10:uidLastSave="{00000000-0000-0000-0000-000000000000}"/>
  <bookViews>
    <workbookView xWindow="0" yWindow="0" windowWidth="20490" windowHeight="7755" xr2:uid="{00000000-000D-0000-FFFF-FFFF00000000}"/>
  </bookViews>
  <sheets>
    <sheet name="Maíz grano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0" i="1" l="1"/>
  <c r="C49" i="1"/>
  <c r="C48" i="1"/>
  <c r="G21" i="1" l="1"/>
  <c r="G27" i="1"/>
  <c r="G12" i="1"/>
  <c r="G28" i="1" l="1"/>
  <c r="C51" i="1" s="1"/>
  <c r="G33" i="1"/>
  <c r="G22" i="1" l="1"/>
  <c r="G30" i="1" l="1"/>
  <c r="C47" i="1"/>
  <c r="G31" i="1"/>
  <c r="G32" i="1" l="1"/>
  <c r="D58" i="1" s="1"/>
  <c r="C52" i="1"/>
  <c r="C53" i="1"/>
  <c r="D47" i="1"/>
  <c r="G34" i="1"/>
  <c r="C58" i="1"/>
  <c r="E58" i="1"/>
  <c r="D50" i="1" l="1"/>
  <c r="D51" i="1"/>
  <c r="D49" i="1"/>
  <c r="D52" i="1"/>
  <c r="D53" i="1" l="1"/>
</calcChain>
</file>

<file path=xl/sharedStrings.xml><?xml version="1.0" encoding="utf-8"?>
<sst xmlns="http://schemas.openxmlformats.org/spreadsheetml/2006/main" count="73" uniqueCount="67">
  <si>
    <t>RUBRO O CULTIVO</t>
  </si>
  <si>
    <t>EUCALIPTUS (METROS RUMA)</t>
  </si>
  <si>
    <t>RENDIMIENTO (metros ruma/Há.)</t>
  </si>
  <si>
    <t>VARIEDAD</t>
  </si>
  <si>
    <t>GLOBULOS</t>
  </si>
  <si>
    <t>FECHA ESTIMADA  PRECIO VENTA</t>
  </si>
  <si>
    <t>NIVEL TECNOLÓGICO</t>
  </si>
  <si>
    <t>INTERMEDIO</t>
  </si>
  <si>
    <t>PRECIO ESPERADO ($/metros ruma)</t>
  </si>
  <si>
    <t>REGIÓN</t>
  </si>
  <si>
    <t>ÑUBLE</t>
  </si>
  <si>
    <t>INGRESO ESPERADO, con IVA ($)</t>
  </si>
  <si>
    <t>AGENCIA DE ÁREA</t>
  </si>
  <si>
    <t>COELEMU</t>
  </si>
  <si>
    <t>DESTINO PRODUCCION</t>
  </si>
  <si>
    <t xml:space="preserve">METROS RUMA </t>
  </si>
  <si>
    <t>COMUNA/LOCALIDAD</t>
  </si>
  <si>
    <t>TODAS</t>
  </si>
  <si>
    <t>FECHA DE COSECHA</t>
  </si>
  <si>
    <t>ABRIL -DIC 2022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</si>
  <si>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</si>
  <si>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</si>
  <si>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</si>
  <si>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</si>
  <si>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</si>
  <si>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</si>
  <si>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</si>
  <si>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</si>
  <si>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</si>
  <si>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</si>
  <si>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</si>
  <si>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 xml:space="preserve">ANUAL </t>
  </si>
  <si>
    <t>Subtotal Jornadas Hombre</t>
  </si>
  <si>
    <t>OTROS</t>
  </si>
  <si>
    <t>Item</t>
  </si>
  <si>
    <t>Unidad (Kg/l/u)</t>
  </si>
  <si>
    <t>Cantidad (Kg/l/u)</t>
  </si>
  <si>
    <t>FLETE</t>
  </si>
  <si>
    <t>Anual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</si>
  <si>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</si>
  <si>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</si>
  <si>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</si>
  <si>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</si>
  <si>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</si>
  <si>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</si>
  <si>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</si>
  <si>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</si>
  <si>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</si>
  <si>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</si>
  <si>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</si>
  <si>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</si>
  <si>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</si>
  <si>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</si>
  <si>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</si>
  <si>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</si>
  <si>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</si>
  <si>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</si>
  <si>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</si>
  <si>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</si>
  <si>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Insumos</t>
  </si>
  <si>
    <t>Otros</t>
  </si>
  <si>
    <t>Imprevistos</t>
  </si>
  <si>
    <t>COSTO TOTAL/hà.</t>
  </si>
  <si>
    <t>ESCENARIOS COSTO UNITARIO  ($/metro)</t>
  </si>
  <si>
    <t>Rendimiento (metros ruma/hà)</t>
  </si>
  <si>
    <t>Costo unitario ($/metros ruma)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</si>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</sst>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2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b/>
      <sz val="9"/>
      <color theme="1"/>
      <name val="Helvetica Neue"/>
      <family val="2"/>
      <scheme val="minor"/>
    </font>
    <font>
      <sz val="9"/>
      <color theme="1"/>
      <name val="Helvetica Neue"/>
      <family val="2"/>
      <scheme val="minor"/>
    </font>
    <font>
      <sz val="9"/>
      <name val="Helvetica Neue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30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0" fontId="2" fillId="2" borderId="7" xfId="0" applyFont="1" applyFill="1" applyBorder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/>
    <xf numFmtId="0" fontId="4" fillId="2" borderId="6" xfId="0" applyFont="1" applyFill="1" applyBorder="1"/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/>
    </xf>
    <xf numFmtId="49" fontId="8" fillId="3" borderId="19" xfId="0" applyNumberFormat="1" applyFont="1" applyFill="1" applyBorder="1" applyAlignment="1">
      <alignment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vertical="center"/>
    </xf>
    <xf numFmtId="3" fontId="8" fillId="3" borderId="19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0" xfId="0" applyFill="1" applyBorder="1"/>
    <xf numFmtId="0" fontId="14" fillId="7" borderId="22" xfId="0" applyFont="1" applyFill="1" applyBorder="1"/>
    <xf numFmtId="49" fontId="12" fillId="8" borderId="23" xfId="0" applyNumberFormat="1" applyFont="1" applyFill="1" applyBorder="1" applyAlignment="1">
      <alignment vertical="center"/>
    </xf>
    <xf numFmtId="3" fontId="12" fillId="2" borderId="6" xfId="0" applyNumberFormat="1" applyFont="1" applyFill="1" applyBorder="1" applyAlignment="1">
      <alignment vertical="center"/>
    </xf>
    <xf numFmtId="166" fontId="12" fillId="2" borderId="6" xfId="0" applyNumberFormat="1" applyFont="1" applyFill="1" applyBorder="1" applyAlignment="1">
      <alignment vertical="center"/>
    </xf>
    <xf numFmtId="0" fontId="9" fillId="7" borderId="21" xfId="0" applyFont="1" applyFill="1" applyBorder="1" applyAlignment="1">
      <alignment vertical="center"/>
    </xf>
    <xf numFmtId="0" fontId="9" fillId="7" borderId="22" xfId="0" applyFont="1" applyFill="1" applyBorder="1" applyAlignment="1">
      <alignment vertical="center"/>
    </xf>
    <xf numFmtId="165" fontId="1" fillId="2" borderId="22" xfId="0" applyNumberFormat="1" applyFont="1" applyFill="1" applyBorder="1" applyAlignment="1">
      <alignment vertical="center"/>
    </xf>
    <xf numFmtId="165" fontId="16" fillId="2" borderId="22" xfId="0" applyNumberFormat="1" applyFont="1" applyFill="1" applyBorder="1" applyAlignment="1">
      <alignment vertical="center"/>
    </xf>
    <xf numFmtId="0" fontId="14" fillId="2" borderId="22" xfId="0" applyFont="1" applyFill="1" applyBorder="1"/>
    <xf numFmtId="0" fontId="0" fillId="2" borderId="24" xfId="0" applyFill="1" applyBorder="1"/>
    <xf numFmtId="49" fontId="0" fillId="2" borderId="22" xfId="0" applyNumberForma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2" fillId="2" borderId="25" xfId="0" applyFont="1" applyFill="1" applyBorder="1"/>
    <xf numFmtId="3" fontId="2" fillId="2" borderId="25" xfId="0" applyNumberFormat="1" applyFont="1" applyFill="1" applyBorder="1"/>
    <xf numFmtId="49" fontId="1" fillId="5" borderId="26" xfId="0" applyNumberFormat="1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165" fontId="1" fillId="5" borderId="28" xfId="0" applyNumberFormat="1" applyFont="1" applyFill="1" applyBorder="1" applyAlignment="1">
      <alignment vertical="center"/>
    </xf>
    <xf numFmtId="49" fontId="1" fillId="3" borderId="29" xfId="0" applyNumberFormat="1" applyFont="1" applyFill="1" applyBorder="1" applyAlignment="1">
      <alignment vertical="center"/>
    </xf>
    <xf numFmtId="165" fontId="1" fillId="3" borderId="30" xfId="0" applyNumberFormat="1" applyFont="1" applyFill="1" applyBorder="1" applyAlignment="1">
      <alignment vertical="center"/>
    </xf>
    <xf numFmtId="49" fontId="1" fillId="5" borderId="29" xfId="0" applyNumberFormat="1" applyFont="1" applyFill="1" applyBorder="1" applyAlignment="1">
      <alignment vertical="center"/>
    </xf>
    <xf numFmtId="165" fontId="1" fillId="5" borderId="30" xfId="0" applyNumberFormat="1" applyFont="1" applyFill="1" applyBorder="1" applyAlignment="1">
      <alignment vertical="center"/>
    </xf>
    <xf numFmtId="49" fontId="1" fillId="5" borderId="31" xfId="0" applyNumberFormat="1" applyFont="1" applyFill="1" applyBorder="1" applyAlignment="1">
      <alignment vertical="center"/>
    </xf>
    <xf numFmtId="0" fontId="9" fillId="5" borderId="32" xfId="0" applyFont="1" applyFill="1" applyBorder="1" applyAlignment="1">
      <alignment vertical="center"/>
    </xf>
    <xf numFmtId="165" fontId="1" fillId="6" borderId="33" xfId="0" applyNumberFormat="1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49" fontId="12" fillId="8" borderId="34" xfId="0" applyNumberFormat="1" applyFont="1" applyFill="1" applyBorder="1" applyAlignment="1">
      <alignment vertical="center"/>
    </xf>
    <xf numFmtId="49" fontId="14" fillId="8" borderId="35" xfId="0" applyNumberFormat="1" applyFont="1" applyFill="1" applyBorder="1"/>
    <xf numFmtId="49" fontId="12" fillId="2" borderId="36" xfId="0" applyNumberFormat="1" applyFont="1" applyFill="1" applyBorder="1" applyAlignment="1">
      <alignment vertical="center"/>
    </xf>
    <xf numFmtId="9" fontId="14" fillId="2" borderId="37" xfId="0" applyNumberFormat="1" applyFont="1" applyFill="1" applyBorder="1"/>
    <xf numFmtId="49" fontId="12" fillId="8" borderId="38" xfId="0" applyNumberFormat="1" applyFont="1" applyFill="1" applyBorder="1" applyAlignment="1">
      <alignment vertical="center"/>
    </xf>
    <xf numFmtId="166" fontId="12" fillId="8" borderId="39" xfId="0" applyNumberFormat="1" applyFont="1" applyFill="1" applyBorder="1" applyAlignment="1">
      <alignment vertical="center"/>
    </xf>
    <xf numFmtId="9" fontId="12" fillId="8" borderId="40" xfId="0" applyNumberFormat="1" applyFont="1" applyFill="1" applyBorder="1" applyAlignment="1">
      <alignment vertical="center"/>
    </xf>
    <xf numFmtId="0" fontId="14" fillId="9" borderId="43" xfId="0" applyFont="1" applyFill="1" applyBorder="1"/>
    <xf numFmtId="0" fontId="14" fillId="2" borderId="22" xfId="0" applyFont="1" applyFill="1" applyBorder="1" applyAlignment="1">
      <alignment vertical="center"/>
    </xf>
    <xf numFmtId="49" fontId="14" fillId="2" borderId="22" xfId="0" applyNumberFormat="1" applyFont="1" applyFill="1" applyBorder="1" applyAlignment="1">
      <alignment vertical="center"/>
    </xf>
    <xf numFmtId="49" fontId="12" fillId="2" borderId="44" xfId="0" applyNumberFormat="1" applyFont="1" applyFill="1" applyBorder="1" applyAlignment="1">
      <alignment vertical="center"/>
    </xf>
    <xf numFmtId="0" fontId="14" fillId="2" borderId="45" xfId="0" applyFont="1" applyFill="1" applyBorder="1"/>
    <xf numFmtId="0" fontId="14" fillId="2" borderId="46" xfId="0" applyFont="1" applyFill="1" applyBorder="1"/>
    <xf numFmtId="49" fontId="14" fillId="2" borderId="47" xfId="0" applyNumberFormat="1" applyFont="1" applyFill="1" applyBorder="1" applyAlignment="1">
      <alignment vertical="center"/>
    </xf>
    <xf numFmtId="0" fontId="14" fillId="2" borderId="48" xfId="0" applyFont="1" applyFill="1" applyBorder="1"/>
    <xf numFmtId="49" fontId="14" fillId="2" borderId="49" xfId="0" applyNumberFormat="1" applyFont="1" applyFill="1" applyBorder="1" applyAlignment="1">
      <alignment vertical="center"/>
    </xf>
    <xf numFmtId="0" fontId="14" fillId="2" borderId="50" xfId="0" applyFont="1" applyFill="1" applyBorder="1"/>
    <xf numFmtId="0" fontId="14" fillId="2" borderId="51" xfId="0" applyFont="1" applyFill="1" applyBorder="1"/>
    <xf numFmtId="0" fontId="12" fillId="7" borderId="22" xfId="0" applyFont="1" applyFill="1" applyBorder="1" applyAlignment="1">
      <alignment vertical="center"/>
    </xf>
    <xf numFmtId="0" fontId="9" fillId="9" borderId="21" xfId="0" applyFont="1" applyFill="1" applyBorder="1" applyAlignment="1">
      <alignment vertical="center"/>
    </xf>
    <xf numFmtId="49" fontId="17" fillId="9" borderId="22" xfId="0" applyNumberFormat="1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9" fillId="9" borderId="52" xfId="0" applyFont="1" applyFill="1" applyBorder="1" applyAlignment="1">
      <alignment vertical="center"/>
    </xf>
    <xf numFmtId="49" fontId="12" fillId="8" borderId="53" xfId="0" applyNumberFormat="1" applyFont="1" applyFill="1" applyBorder="1" applyAlignment="1">
      <alignment vertical="center"/>
    </xf>
    <xf numFmtId="0" fontId="12" fillId="8" borderId="54" xfId="0" applyNumberFormat="1" applyFont="1" applyFill="1" applyBorder="1" applyAlignment="1">
      <alignment vertical="center"/>
    </xf>
    <xf numFmtId="0" fontId="12" fillId="8" borderId="55" xfId="0" applyNumberFormat="1" applyFont="1" applyFill="1" applyBorder="1" applyAlignment="1">
      <alignment vertical="center"/>
    </xf>
    <xf numFmtId="166" fontId="12" fillId="8" borderId="40" xfId="0" applyNumberFormat="1" applyFont="1" applyFill="1" applyBorder="1" applyAlignment="1">
      <alignment vertical="center"/>
    </xf>
    <xf numFmtId="0" fontId="18" fillId="10" borderId="56" xfId="0" applyFont="1" applyFill="1" applyBorder="1" applyAlignment="1">
      <alignment horizontal="right" vertical="center" wrapText="1"/>
    </xf>
    <xf numFmtId="0" fontId="19" fillId="10" borderId="57" xfId="0" applyFont="1" applyFill="1" applyBorder="1" applyAlignment="1">
      <alignment horizontal="right"/>
    </xf>
    <xf numFmtId="17" fontId="19" fillId="0" borderId="58" xfId="0" applyNumberFormat="1" applyFont="1" applyBorder="1" applyAlignment="1">
      <alignment horizontal="right"/>
    </xf>
    <xf numFmtId="3" fontId="19" fillId="10" borderId="56" xfId="0" applyNumberFormat="1" applyFont="1" applyFill="1" applyBorder="1" applyAlignment="1">
      <alignment horizontal="right"/>
    </xf>
    <xf numFmtId="17" fontId="19" fillId="10" borderId="59" xfId="0" applyNumberFormat="1" applyFont="1" applyFill="1" applyBorder="1" applyAlignment="1">
      <alignment horizontal="right"/>
    </xf>
    <xf numFmtId="3" fontId="19" fillId="10" borderId="59" xfId="0" applyNumberFormat="1" applyFont="1" applyFill="1" applyBorder="1" applyAlignment="1">
      <alignment horizontal="right"/>
    </xf>
    <xf numFmtId="3" fontId="19" fillId="10" borderId="57" xfId="0" applyNumberFormat="1" applyFont="1" applyFill="1" applyBorder="1" applyAlignment="1">
      <alignment horizontal="right"/>
    </xf>
    <xf numFmtId="0" fontId="19" fillId="10" borderId="59" xfId="0" applyFont="1" applyFill="1" applyBorder="1" applyAlignment="1">
      <alignment horizontal="right"/>
    </xf>
    <xf numFmtId="0" fontId="19" fillId="0" borderId="60" xfId="0" applyFont="1" applyBorder="1" applyAlignment="1">
      <alignment horizontal="right"/>
    </xf>
    <xf numFmtId="0" fontId="19" fillId="0" borderId="61" xfId="0" applyFont="1" applyBorder="1" applyAlignment="1">
      <alignment horizontal="left"/>
    </xf>
    <xf numFmtId="0" fontId="20" fillId="0" borderId="62" xfId="0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3" fontId="19" fillId="0" borderId="62" xfId="0" applyNumberFormat="1" applyFont="1" applyBorder="1"/>
    <xf numFmtId="3" fontId="20" fillId="0" borderId="57" xfId="0" applyNumberFormat="1" applyFont="1" applyBorder="1"/>
    <xf numFmtId="0" fontId="20" fillId="0" borderId="64" xfId="0" applyFont="1" applyBorder="1" applyAlignment="1">
      <alignment wrapText="1"/>
    </xf>
    <xf numFmtId="0" fontId="20" fillId="0" borderId="65" xfId="0" applyFont="1" applyBorder="1" applyAlignment="1">
      <alignment horizontal="center"/>
    </xf>
    <xf numFmtId="164" fontId="20" fillId="0" borderId="65" xfId="0" applyNumberFormat="1" applyFont="1" applyBorder="1" applyAlignment="1">
      <alignment horizontal="center"/>
    </xf>
    <xf numFmtId="3" fontId="19" fillId="0" borderId="66" xfId="0" applyNumberFormat="1" applyFont="1" applyBorder="1"/>
    <xf numFmtId="3" fontId="20" fillId="10" borderId="66" xfId="0" applyNumberFormat="1" applyFont="1" applyFill="1" applyBorder="1"/>
    <xf numFmtId="49" fontId="17" fillId="9" borderId="41" xfId="0" applyNumberFormat="1" applyFont="1" applyFill="1" applyBorder="1" applyAlignment="1">
      <alignment vertical="center"/>
    </xf>
    <xf numFmtId="0" fontId="12" fillId="9" borderId="42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847725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59"/>
  <sheetViews>
    <sheetView showGridLines="0" tabSelected="1" topLeftCell="A37" workbookViewId="0">
      <selection activeCell="B58" sqref="B58"/>
    </sheetView>
  </sheetViews>
  <sheetFormatPr defaultColWidth="10.85546875" defaultRowHeight="11.25" customHeight="1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5.8554687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 thickBo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100" t="s">
        <v>1</v>
      </c>
      <c r="D9" s="7"/>
      <c r="E9" s="124" t="s">
        <v>2</v>
      </c>
      <c r="F9" s="125"/>
      <c r="G9" s="103">
        <v>30</v>
      </c>
    </row>
    <row r="10" spans="1:7" ht="38.25" customHeight="1">
      <c r="A10" s="5"/>
      <c r="B10" s="8" t="s">
        <v>3</v>
      </c>
      <c r="C10" s="101" t="s">
        <v>4</v>
      </c>
      <c r="D10" s="9"/>
      <c r="E10" s="122" t="s">
        <v>5</v>
      </c>
      <c r="F10" s="123"/>
      <c r="G10" s="104">
        <v>44593</v>
      </c>
    </row>
    <row r="11" spans="1:7" ht="18" customHeight="1">
      <c r="A11" s="5"/>
      <c r="B11" s="8" t="s">
        <v>6</v>
      </c>
      <c r="C11" s="101" t="s">
        <v>7</v>
      </c>
      <c r="D11" s="9"/>
      <c r="E11" s="122" t="s">
        <v>8</v>
      </c>
      <c r="F11" s="123"/>
      <c r="G11" s="105">
        <v>23000</v>
      </c>
    </row>
    <row r="12" spans="1:7" ht="11.25" customHeight="1">
      <c r="A12" s="5"/>
      <c r="B12" s="8" t="s">
        <v>9</v>
      </c>
      <c r="C12" s="101" t="s">
        <v>10</v>
      </c>
      <c r="D12" s="9"/>
      <c r="E12" s="10" t="s">
        <v>11</v>
      </c>
      <c r="F12" s="11"/>
      <c r="G12" s="106">
        <f>G9*G11</f>
        <v>690000</v>
      </c>
    </row>
    <row r="13" spans="1:7" ht="11.25" customHeight="1">
      <c r="A13" s="5"/>
      <c r="B13" s="8" t="s">
        <v>12</v>
      </c>
      <c r="C13" s="101" t="s">
        <v>13</v>
      </c>
      <c r="D13" s="9"/>
      <c r="E13" s="122" t="s">
        <v>14</v>
      </c>
      <c r="F13" s="123"/>
      <c r="G13" s="107" t="s">
        <v>15</v>
      </c>
    </row>
    <row r="14" spans="1:7" ht="13.5" customHeight="1">
      <c r="A14" s="5"/>
      <c r="B14" s="8" t="s">
        <v>16</v>
      </c>
      <c r="C14" s="101" t="s">
        <v>17</v>
      </c>
      <c r="D14" s="9"/>
      <c r="E14" s="122" t="s">
        <v>18</v>
      </c>
      <c r="F14" s="123"/>
      <c r="G14" s="104" t="s">
        <v>19</v>
      </c>
    </row>
    <row r="15" spans="1:7" ht="25.5" customHeight="1" thickBot="1">
      <c r="A15" s="5"/>
      <c r="B15" s="8" t="s">
        <v>20</v>
      </c>
      <c r="C15" s="102">
        <v>44618</v>
      </c>
      <c r="D15" s="9"/>
      <c r="E15" s="128" t="s">
        <v>21</v>
      </c>
      <c r="F15" s="129"/>
      <c r="G15" s="108"/>
    </row>
    <row r="16" spans="1:7" ht="12" customHeight="1">
      <c r="A16" s="2"/>
      <c r="B16" s="12"/>
      <c r="C16" s="13"/>
      <c r="D16" s="14"/>
      <c r="E16" s="15"/>
      <c r="F16" s="15"/>
      <c r="G16" s="16"/>
    </row>
    <row r="17" spans="1:7" ht="12" customHeight="1">
      <c r="A17" s="17"/>
      <c r="B17" s="126" t="s">
        <v>22</v>
      </c>
      <c r="C17" s="127"/>
      <c r="D17" s="127"/>
      <c r="E17" s="127"/>
      <c r="F17" s="127"/>
      <c r="G17" s="127"/>
    </row>
    <row r="18" spans="1:7" ht="12" customHeight="1">
      <c r="A18" s="2"/>
      <c r="B18" s="18"/>
      <c r="C18" s="19"/>
      <c r="D18" s="19"/>
      <c r="E18" s="19"/>
      <c r="F18" s="20"/>
      <c r="G18" s="20"/>
    </row>
    <row r="19" spans="1:7" ht="12" customHeight="1">
      <c r="A19" s="5"/>
      <c r="B19" s="21" t="s">
        <v>23</v>
      </c>
      <c r="C19" s="22"/>
      <c r="D19" s="23"/>
      <c r="E19" s="23"/>
      <c r="F19" s="23"/>
      <c r="G19" s="23"/>
    </row>
    <row r="20" spans="1:7" ht="24" customHeight="1">
      <c r="A20" s="17"/>
      <c r="B20" s="24" t="s">
        <v>24</v>
      </c>
      <c r="C20" s="24" t="s">
        <v>25</v>
      </c>
      <c r="D20" s="24" t="s">
        <v>26</v>
      </c>
      <c r="E20" s="24" t="s">
        <v>27</v>
      </c>
      <c r="F20" s="24" t="s">
        <v>28</v>
      </c>
      <c r="G20" s="24" t="s">
        <v>29</v>
      </c>
    </row>
    <row r="21" spans="1:7" ht="12.75" customHeight="1">
      <c r="A21" s="17"/>
      <c r="B21" s="109" t="s">
        <v>23</v>
      </c>
      <c r="C21" s="110" t="s">
        <v>30</v>
      </c>
      <c r="D21" s="111">
        <v>1</v>
      </c>
      <c r="E21" s="112" t="s">
        <v>31</v>
      </c>
      <c r="F21" s="113">
        <v>15000</v>
      </c>
      <c r="G21" s="114">
        <f>(F21*D21)*1.19</f>
        <v>17850</v>
      </c>
    </row>
    <row r="22" spans="1:7" ht="12.75" customHeight="1">
      <c r="A22" s="17"/>
      <c r="B22" s="25" t="s">
        <v>32</v>
      </c>
      <c r="C22" s="26"/>
      <c r="D22" s="26"/>
      <c r="E22" s="26"/>
      <c r="F22" s="27"/>
      <c r="G22" s="28">
        <f>SUM(G21:G21)</f>
        <v>17850</v>
      </c>
    </row>
    <row r="23" spans="1:7" ht="12" customHeight="1">
      <c r="A23" s="2"/>
      <c r="B23" s="18"/>
      <c r="C23" s="20"/>
      <c r="D23" s="20"/>
      <c r="E23" s="20"/>
      <c r="F23" s="29"/>
      <c r="G23" s="29"/>
    </row>
    <row r="24" spans="1:7" ht="12" customHeight="1">
      <c r="A24" s="2"/>
      <c r="B24" s="34"/>
      <c r="C24" s="35"/>
      <c r="D24" s="35"/>
      <c r="E24" s="39"/>
      <c r="F24" s="36"/>
      <c r="G24" s="36"/>
    </row>
    <row r="25" spans="1:7" ht="12" customHeight="1">
      <c r="A25" s="5"/>
      <c r="B25" s="30" t="s">
        <v>33</v>
      </c>
      <c r="C25" s="31"/>
      <c r="D25" s="32"/>
      <c r="E25" s="32"/>
      <c r="F25" s="33"/>
      <c r="G25" s="33"/>
    </row>
    <row r="26" spans="1:7" ht="24" customHeight="1" thickBot="1">
      <c r="A26" s="5"/>
      <c r="B26" s="37" t="s">
        <v>34</v>
      </c>
      <c r="C26" s="38" t="s">
        <v>35</v>
      </c>
      <c r="D26" s="38" t="s">
        <v>36</v>
      </c>
      <c r="E26" s="37" t="s">
        <v>27</v>
      </c>
      <c r="F26" s="38" t="s">
        <v>28</v>
      </c>
      <c r="G26" s="37" t="s">
        <v>29</v>
      </c>
    </row>
    <row r="27" spans="1:7" ht="12.75" customHeight="1">
      <c r="A27" s="17"/>
      <c r="B27" s="115" t="s">
        <v>37</v>
      </c>
      <c r="C27" s="116" t="s">
        <v>25</v>
      </c>
      <c r="D27" s="117">
        <v>2</v>
      </c>
      <c r="E27" s="116" t="s">
        <v>38</v>
      </c>
      <c r="F27" s="118">
        <v>80000</v>
      </c>
      <c r="G27" s="119">
        <f>(F27*D27)*1.19</f>
        <v>190400</v>
      </c>
    </row>
    <row r="28" spans="1:7" ht="13.5" customHeight="1">
      <c r="A28" s="5"/>
      <c r="B28" s="40" t="s">
        <v>39</v>
      </c>
      <c r="C28" s="41"/>
      <c r="D28" s="41"/>
      <c r="E28" s="41"/>
      <c r="F28" s="42"/>
      <c r="G28" s="43">
        <f>SUM(G27)</f>
        <v>190400</v>
      </c>
    </row>
    <row r="29" spans="1:7" ht="12" customHeight="1">
      <c r="A29" s="2"/>
      <c r="B29" s="59"/>
      <c r="C29" s="59"/>
      <c r="D29" s="59"/>
      <c r="E29" s="59"/>
      <c r="F29" s="60"/>
      <c r="G29" s="60"/>
    </row>
    <row r="30" spans="1:7" ht="12" customHeight="1">
      <c r="A30" s="56"/>
      <c r="B30" s="61" t="s">
        <v>40</v>
      </c>
      <c r="C30" s="62"/>
      <c r="D30" s="62"/>
      <c r="E30" s="62"/>
      <c r="F30" s="62"/>
      <c r="G30" s="63">
        <f>G22+G28</f>
        <v>208250</v>
      </c>
    </row>
    <row r="31" spans="1:7" ht="12" customHeight="1">
      <c r="A31" s="56"/>
      <c r="B31" s="64" t="s">
        <v>41</v>
      </c>
      <c r="C31" s="45"/>
      <c r="D31" s="45"/>
      <c r="E31" s="45"/>
      <c r="F31" s="45"/>
      <c r="G31" s="65">
        <f>G30*0.05</f>
        <v>10412.5</v>
      </c>
    </row>
    <row r="32" spans="1:7" ht="12" customHeight="1">
      <c r="A32" s="56"/>
      <c r="B32" s="66" t="s">
        <v>42</v>
      </c>
      <c r="C32" s="44"/>
      <c r="D32" s="44"/>
      <c r="E32" s="44"/>
      <c r="F32" s="44"/>
      <c r="G32" s="67">
        <f>G31+G30</f>
        <v>218662.5</v>
      </c>
    </row>
    <row r="33" spans="1:7" ht="12" customHeight="1">
      <c r="A33" s="56"/>
      <c r="B33" s="64" t="s">
        <v>43</v>
      </c>
      <c r="C33" s="45"/>
      <c r="D33" s="45"/>
      <c r="E33" s="45"/>
      <c r="F33" s="45"/>
      <c r="G33" s="65">
        <f>G12</f>
        <v>690000</v>
      </c>
    </row>
    <row r="34" spans="1:7" ht="12" customHeight="1">
      <c r="A34" s="56"/>
      <c r="B34" s="68" t="s">
        <v>44</v>
      </c>
      <c r="C34" s="69"/>
      <c r="D34" s="69"/>
      <c r="E34" s="69"/>
      <c r="F34" s="69"/>
      <c r="G34" s="70">
        <f>G33-G32</f>
        <v>471337.5</v>
      </c>
    </row>
    <row r="35" spans="1:7" ht="12" customHeight="1">
      <c r="A35" s="56"/>
      <c r="B35" s="57" t="s">
        <v>45</v>
      </c>
      <c r="C35" s="58"/>
      <c r="D35" s="58"/>
      <c r="E35" s="58"/>
      <c r="F35" s="58"/>
      <c r="G35" s="53"/>
    </row>
    <row r="36" spans="1:7" ht="12.75" customHeight="1" thickBot="1">
      <c r="A36" s="56"/>
      <c r="B36" s="71"/>
      <c r="C36" s="58"/>
      <c r="D36" s="58"/>
      <c r="E36" s="58"/>
      <c r="F36" s="58"/>
      <c r="G36" s="53"/>
    </row>
    <row r="37" spans="1:7" ht="12" customHeight="1">
      <c r="A37" s="56"/>
      <c r="B37" s="83" t="s">
        <v>46</v>
      </c>
      <c r="C37" s="84"/>
      <c r="D37" s="84"/>
      <c r="E37" s="84"/>
      <c r="F37" s="85"/>
      <c r="G37" s="53"/>
    </row>
    <row r="38" spans="1:7" ht="12" customHeight="1">
      <c r="A38" s="56"/>
      <c r="B38" s="86" t="s">
        <v>47</v>
      </c>
      <c r="C38" s="55"/>
      <c r="D38" s="55"/>
      <c r="E38" s="55"/>
      <c r="F38" s="87"/>
      <c r="G38" s="53"/>
    </row>
    <row r="39" spans="1:7" ht="12" customHeight="1">
      <c r="A39" s="56"/>
      <c r="B39" s="86" t="s">
        <v>48</v>
      </c>
      <c r="C39" s="55"/>
      <c r="D39" s="55"/>
      <c r="E39" s="55"/>
      <c r="F39" s="87"/>
      <c r="G39" s="53"/>
    </row>
    <row r="40" spans="1:7" ht="12" customHeight="1">
      <c r="A40" s="56"/>
      <c r="B40" s="86" t="s">
        <v>49</v>
      </c>
      <c r="C40" s="55"/>
      <c r="D40" s="55"/>
      <c r="E40" s="55"/>
      <c r="F40" s="87"/>
      <c r="G40" s="53"/>
    </row>
    <row r="41" spans="1:7" ht="12" customHeight="1">
      <c r="A41" s="56"/>
      <c r="B41" s="86" t="s">
        <v>50</v>
      </c>
      <c r="C41" s="55"/>
      <c r="D41" s="55"/>
      <c r="E41" s="55"/>
      <c r="F41" s="87"/>
      <c r="G41" s="53"/>
    </row>
    <row r="42" spans="1:7" ht="12" customHeight="1">
      <c r="A42" s="56"/>
      <c r="B42" s="86" t="s">
        <v>51</v>
      </c>
      <c r="C42" s="55"/>
      <c r="D42" s="55"/>
      <c r="E42" s="55"/>
      <c r="F42" s="87"/>
      <c r="G42" s="53"/>
    </row>
    <row r="43" spans="1:7" ht="12.75" customHeight="1" thickBot="1">
      <c r="A43" s="56"/>
      <c r="B43" s="88" t="s">
        <v>52</v>
      </c>
      <c r="C43" s="89"/>
      <c r="D43" s="89"/>
      <c r="E43" s="89"/>
      <c r="F43" s="90"/>
      <c r="G43" s="53"/>
    </row>
    <row r="44" spans="1:7" ht="12.75" customHeight="1">
      <c r="A44" s="56"/>
      <c r="B44" s="81"/>
      <c r="C44" s="55"/>
      <c r="D44" s="55"/>
      <c r="E44" s="55"/>
      <c r="F44" s="55"/>
      <c r="G44" s="53"/>
    </row>
    <row r="45" spans="1:7" ht="15" customHeight="1" thickBot="1">
      <c r="A45" s="56"/>
      <c r="B45" s="120" t="s">
        <v>53</v>
      </c>
      <c r="C45" s="121"/>
      <c r="D45" s="80"/>
      <c r="E45" s="47"/>
      <c r="F45" s="47"/>
      <c r="G45" s="53"/>
    </row>
    <row r="46" spans="1:7" ht="12" customHeight="1">
      <c r="A46" s="56"/>
      <c r="B46" s="73" t="s">
        <v>34</v>
      </c>
      <c r="C46" s="48" t="s">
        <v>54</v>
      </c>
      <c r="D46" s="74" t="s">
        <v>55</v>
      </c>
      <c r="E46" s="47"/>
      <c r="F46" s="47"/>
      <c r="G46" s="53"/>
    </row>
    <row r="47" spans="1:7" ht="12" customHeight="1">
      <c r="A47" s="56"/>
      <c r="B47" s="75" t="s">
        <v>56</v>
      </c>
      <c r="C47" s="49">
        <f>G22</f>
        <v>17850</v>
      </c>
      <c r="D47" s="76">
        <f>(C47/C53)</f>
        <v>8.1632653061224483E-2</v>
      </c>
      <c r="E47" s="47"/>
      <c r="F47" s="47"/>
      <c r="G47" s="53"/>
    </row>
    <row r="48" spans="1:7" ht="12" customHeight="1">
      <c r="A48" s="56"/>
      <c r="B48" s="75" t="s">
        <v>57</v>
      </c>
      <c r="C48" s="49">
        <f>G23</f>
        <v>0</v>
      </c>
      <c r="D48" s="76">
        <v>0</v>
      </c>
      <c r="E48" s="47"/>
      <c r="F48" s="47"/>
      <c r="G48" s="53"/>
    </row>
    <row r="49" spans="1:7" ht="12" customHeight="1">
      <c r="A49" s="56"/>
      <c r="B49" s="75" t="s">
        <v>58</v>
      </c>
      <c r="C49" s="49">
        <f>G24</f>
        <v>0</v>
      </c>
      <c r="D49" s="76">
        <f>(C49/C53)</f>
        <v>0</v>
      </c>
      <c r="E49" s="47"/>
      <c r="F49" s="47"/>
      <c r="G49" s="53"/>
    </row>
    <row r="50" spans="1:7" ht="12" customHeight="1">
      <c r="A50" s="56"/>
      <c r="B50" s="75" t="s">
        <v>59</v>
      </c>
      <c r="C50" s="49">
        <f>G25</f>
        <v>0</v>
      </c>
      <c r="D50" s="76">
        <f>(C50/C53)</f>
        <v>0</v>
      </c>
      <c r="E50" s="47"/>
      <c r="F50" s="47"/>
      <c r="G50" s="53"/>
    </row>
    <row r="51" spans="1:7" ht="12" customHeight="1">
      <c r="A51" s="56"/>
      <c r="B51" s="75" t="s">
        <v>60</v>
      </c>
      <c r="C51" s="50">
        <f>G28</f>
        <v>190400</v>
      </c>
      <c r="D51" s="76">
        <f>(C51/C53)</f>
        <v>0.87074829931972786</v>
      </c>
      <c r="E51" s="52"/>
      <c r="F51" s="52"/>
      <c r="G51" s="53"/>
    </row>
    <row r="52" spans="1:7" ht="12" customHeight="1">
      <c r="A52" s="56"/>
      <c r="B52" s="75" t="s">
        <v>61</v>
      </c>
      <c r="C52" s="50">
        <f>G31</f>
        <v>10412.5</v>
      </c>
      <c r="D52" s="76">
        <f>(C52/C53)</f>
        <v>4.7619047619047616E-2</v>
      </c>
      <c r="E52" s="52"/>
      <c r="F52" s="52"/>
      <c r="G52" s="53"/>
    </row>
    <row r="53" spans="1:7" ht="12.75" customHeight="1" thickBot="1">
      <c r="A53" s="56"/>
      <c r="B53" s="77" t="s">
        <v>62</v>
      </c>
      <c r="C53" s="78">
        <f>SUM(C47:C52)</f>
        <v>218662.5</v>
      </c>
      <c r="D53" s="79">
        <f>SUM(D47:D52)</f>
        <v>1</v>
      </c>
      <c r="E53" s="52"/>
      <c r="F53" s="52"/>
      <c r="G53" s="53"/>
    </row>
    <row r="54" spans="1:7" ht="12" customHeight="1">
      <c r="A54" s="56"/>
      <c r="B54" s="71"/>
      <c r="C54" s="58"/>
      <c r="D54" s="58"/>
      <c r="E54" s="58"/>
      <c r="F54" s="58"/>
      <c r="G54" s="53"/>
    </row>
    <row r="55" spans="1:7" ht="12.75" customHeight="1">
      <c r="A55" s="56"/>
      <c r="B55" s="72"/>
      <c r="C55" s="58"/>
      <c r="D55" s="58"/>
      <c r="E55" s="58"/>
      <c r="F55" s="58"/>
      <c r="G55" s="53"/>
    </row>
    <row r="56" spans="1:7" ht="12" customHeight="1" thickBot="1">
      <c r="A56" s="46"/>
      <c r="B56" s="92"/>
      <c r="C56" s="93" t="s">
        <v>63</v>
      </c>
      <c r="D56" s="94"/>
      <c r="E56" s="95"/>
      <c r="F56" s="51"/>
      <c r="G56" s="53"/>
    </row>
    <row r="57" spans="1:7" ht="12" customHeight="1">
      <c r="A57" s="56"/>
      <c r="B57" s="96" t="s">
        <v>64</v>
      </c>
      <c r="C57" s="97">
        <v>29</v>
      </c>
      <c r="D57" s="97">
        <v>30</v>
      </c>
      <c r="E57" s="98">
        <v>31</v>
      </c>
      <c r="F57" s="91"/>
      <c r="G57" s="54"/>
    </row>
    <row r="58" spans="1:7" ht="12.75" customHeight="1" thickBot="1">
      <c r="A58" s="56"/>
      <c r="B58" s="77" t="s">
        <v>65</v>
      </c>
      <c r="C58" s="78">
        <f>(G32/C57)</f>
        <v>7540.0862068965516</v>
      </c>
      <c r="D58" s="78">
        <f>(G32/D57)</f>
        <v>7288.75</v>
      </c>
      <c r="E58" s="99">
        <f>(G32/E57)</f>
        <v>7053.6290322580644</v>
      </c>
      <c r="F58" s="91"/>
      <c r="G58" s="54"/>
    </row>
    <row r="59" spans="1:7" ht="15.6" customHeight="1">
      <c r="A59" s="56"/>
      <c r="B59" s="82" t="s">
        <v>66</v>
      </c>
      <c r="C59" s="55"/>
      <c r="D59" s="55"/>
      <c r="E59" s="55"/>
      <c r="F59" s="55"/>
      <c r="G59" s="55"/>
    </row>
  </sheetData>
  <mergeCells count="8">
    <mergeCell ref="B45:C45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Torres Guajardo Rodolfo</cp:lastModifiedBy>
  <cp:revision/>
  <dcterms:created xsi:type="dcterms:W3CDTF">2020-11-27T12:49:26Z</dcterms:created>
  <dcterms:modified xsi:type="dcterms:W3CDTF">2022-06-29T13:20:21Z</dcterms:modified>
  <cp:category/>
  <cp:contentStatus/>
</cp:coreProperties>
</file>