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FRAMBUESA" sheetId="1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1" l="1"/>
  <c r="G54" i="11"/>
  <c r="G55" i="11"/>
  <c r="G42" i="11"/>
  <c r="G43" i="11"/>
  <c r="G44" i="11"/>
  <c r="G45" i="11"/>
  <c r="G46" i="11"/>
  <c r="G47" i="11"/>
  <c r="G49" i="11"/>
  <c r="G50" i="11"/>
  <c r="G51" i="11"/>
  <c r="G52" i="11"/>
  <c r="G53" i="11"/>
  <c r="C87" i="11"/>
  <c r="D61" i="11" l="1"/>
  <c r="G61" i="11" s="1"/>
  <c r="G60" i="11" l="1"/>
  <c r="G62" i="11" s="1"/>
  <c r="G41" i="11"/>
  <c r="G36" i="11"/>
  <c r="G37" i="11" s="1"/>
  <c r="G26" i="11"/>
  <c r="G25" i="11"/>
  <c r="G24" i="11"/>
  <c r="G23" i="11"/>
  <c r="G22" i="11"/>
  <c r="G21" i="11"/>
  <c r="G12" i="11"/>
  <c r="G67" i="11" s="1"/>
  <c r="G27" i="11" l="1"/>
  <c r="G64" i="11" l="1"/>
  <c r="G65" i="11" s="1"/>
  <c r="G66" i="11" s="1"/>
  <c r="G68" i="11" s="1"/>
  <c r="D81" i="11" l="1"/>
  <c r="E92" i="11"/>
  <c r="D92" i="11"/>
  <c r="C92" i="11"/>
  <c r="D86" i="11" l="1"/>
  <c r="D84" i="11"/>
  <c r="D85" i="11"/>
  <c r="D83" i="11"/>
  <c r="D87" i="11" l="1"/>
</calcChain>
</file>

<file path=xl/sharedStrings.xml><?xml version="1.0" encoding="utf-8"?>
<sst xmlns="http://schemas.openxmlformats.org/spreadsheetml/2006/main" count="164" uniqueCount="116">
  <si>
    <t>RUBRO O CULTIVO</t>
  </si>
  <si>
    <t>FRAMBUESA 2°</t>
  </si>
  <si>
    <t>RENDIMIENTO (Kg/Há)</t>
  </si>
  <si>
    <t>VARIEDAD</t>
  </si>
  <si>
    <t>MEEKER</t>
  </si>
  <si>
    <t>FECHA ESTIMADA  PRECIO VENTA</t>
  </si>
  <si>
    <t>DICIEMBRE -ENERO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</si>
  <si>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</si>
  <si>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</si>
  <si>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</si>
  <si>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</si>
  <si>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</si>
  <si>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</si>
  <si>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</si>
  <si>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</si>
  <si>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</si>
  <si>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</si>
  <si>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</si>
  <si>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</si>
  <si>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</si>
  <si>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</si>
  <si>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</si>
  <si>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</si>
  <si>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</si>
  <si>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</si>
  <si>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</si>
  <si>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</si>
  <si>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</si>
  <si>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</si>
  <si>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</si>
  <si>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</si>
  <si>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</si>
  <si>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Julio-Agosto</t>
  </si>
  <si>
    <t>Reparacion Sistema de conduccion</t>
  </si>
  <si>
    <t>Junio-Julio</t>
  </si>
  <si>
    <t>Amarra</t>
  </si>
  <si>
    <t>Aplicación de Fertilizante</t>
  </si>
  <si>
    <t>Riego</t>
  </si>
  <si>
    <t>Anual</t>
  </si>
  <si>
    <t>Cosecha</t>
  </si>
  <si>
    <t>Diciembre/Enero</t>
  </si>
  <si>
    <t>Subtotal Jornadas Hombre</t>
  </si>
  <si>
    <t>JORNADAS ANIMAL</t>
  </si>
  <si>
    <t>Subtotal Jornadas Animal</t>
  </si>
  <si>
    <t>MAQUINARIA</t>
  </si>
  <si>
    <t>Desbrozadora</t>
  </si>
  <si>
    <t>JM</t>
  </si>
  <si>
    <t>Agosto</t>
  </si>
  <si>
    <t xml:space="preserve">Subtotal </t>
  </si>
  <si>
    <t>INSUMOS</t>
  </si>
  <si>
    <t>Insumos</t>
  </si>
  <si>
    <t>Unidad (Kg/l/u)</t>
  </si>
  <si>
    <t>Cantidad (Kg/l/u)</t>
  </si>
  <si>
    <t>FERTILIZANTES</t>
  </si>
  <si>
    <t>Mezcla P K</t>
  </si>
  <si>
    <t>Kg</t>
  </si>
  <si>
    <t>kg</t>
  </si>
  <si>
    <t>Urea</t>
  </si>
  <si>
    <t>Septiembre-febrero</t>
  </si>
  <si>
    <t>l</t>
  </si>
  <si>
    <t>AGROQUIMICOS</t>
  </si>
  <si>
    <t>Junio</t>
  </si>
  <si>
    <t>KG</t>
  </si>
  <si>
    <t>Subtotal Insumos</t>
  </si>
  <si>
    <t>OTROS</t>
  </si>
  <si>
    <t>Item</t>
  </si>
  <si>
    <t>Fletes</t>
  </si>
  <si>
    <t>u</t>
  </si>
  <si>
    <t>Envases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</si>
  <si>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</si>
  <si>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</si>
  <si>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</si>
  <si>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</si>
  <si>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</si>
  <si>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</si>
  <si>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</si>
  <si>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</si>
  <si>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</si>
  <si>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</si>
  <si>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</si>
  <si>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</si>
  <si>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</si>
  <si>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</si>
  <si>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</si>
  <si>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</si>
  <si>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</si>
  <si>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</si>
  <si>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</si>
  <si>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</si>
  <si>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</si>
  <si>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</si>
  <si>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</si>
  <si>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</si>
  <si>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(Kg/há)</t>
  </si>
  <si>
    <t>Costo unitario ($/kg) (*)</t>
  </si>
  <si>
    <t>(*): Este valor representa el valor mìnimo de venta del producto</t>
  </si>
  <si>
    <t>Septiembre-octubre</t>
  </si>
  <si>
    <t>Octubre-febrero</t>
  </si>
  <si>
    <t>Noviembre-enero</t>
  </si>
  <si>
    <t>Noviembre-febrero</t>
  </si>
  <si>
    <t>Agosto-marzo</t>
  </si>
  <si>
    <t>Noviembre-diciembre</t>
  </si>
  <si>
    <t>Octubre-noviembre</t>
  </si>
  <si>
    <t>Septiembre</t>
  </si>
  <si>
    <t>Rovral 4 Flo</t>
  </si>
  <si>
    <t>Nitrato calcio</t>
  </si>
  <si>
    <t>Sulfato potasio</t>
  </si>
  <si>
    <t>Fartum</t>
  </si>
  <si>
    <t>Stimplex</t>
  </si>
  <si>
    <t>Frutaliv</t>
  </si>
  <si>
    <t>Simazina</t>
  </si>
  <si>
    <t>Paraquat</t>
  </si>
  <si>
    <t>Hache uno 2000</t>
  </si>
  <si>
    <t>Captan 80 WP</t>
  </si>
  <si>
    <t>Punto 70 wp</t>
  </si>
  <si>
    <t>Bifentril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</si>
</sst>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/>
    <xf numFmtId="49" fontId="7" fillId="2" borderId="5" xfId="0" applyNumberFormat="1" applyFont="1" applyFill="1" applyBorder="1"/>
    <xf numFmtId="0" fontId="2" fillId="2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0" fillId="2" borderId="18" xfId="0" applyFill="1" applyBorder="1"/>
    <xf numFmtId="0" fontId="14" fillId="6" borderId="20" xfId="0" applyFont="1" applyFill="1" applyBorder="1"/>
    <xf numFmtId="49" fontId="12" fillId="7" borderId="21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4" fillId="7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49" fontId="17" fillId="8" borderId="20" xfId="0" applyNumberFormat="1" applyFont="1" applyFill="1" applyBorder="1" applyAlignment="1">
      <alignment vertical="center"/>
    </xf>
    <xf numFmtId="0" fontId="9" fillId="8" borderId="20" xfId="0" applyFont="1" applyFill="1" applyBorder="1" applyAlignment="1">
      <alignment vertical="center"/>
    </xf>
    <xf numFmtId="0" fontId="9" fillId="8" borderId="49" xfId="0" applyFont="1" applyFill="1" applyBorder="1" applyAlignment="1">
      <alignment vertical="center"/>
    </xf>
    <xf numFmtId="49" fontId="12" fillId="7" borderId="50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3" fontId="18" fillId="0" borderId="53" xfId="0" applyNumberFormat="1" applyFont="1" applyBorder="1" applyAlignment="1">
      <alignment horizontal="left"/>
    </xf>
    <xf numFmtId="49" fontId="4" fillId="2" borderId="54" xfId="0" applyNumberFormat="1" applyFont="1" applyFill="1" applyBorder="1" applyAlignment="1">
      <alignment horizontal="center" wrapText="1"/>
    </xf>
    <xf numFmtId="49" fontId="6" fillId="3" borderId="55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49" fontId="4" fillId="2" borderId="56" xfId="0" applyNumberFormat="1" applyFont="1" applyFill="1" applyBorder="1"/>
    <xf numFmtId="3" fontId="0" fillId="0" borderId="0" xfId="0" applyNumberFormat="1"/>
    <xf numFmtId="0" fontId="7" fillId="2" borderId="56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49" fontId="4" fillId="2" borderId="5" xfId="0" applyNumberFormat="1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center"/>
    </xf>
    <xf numFmtId="3" fontId="4" fillId="2" borderId="59" xfId="0" applyNumberFormat="1" applyFont="1" applyFill="1" applyBorder="1"/>
    <xf numFmtId="49" fontId="4" fillId="2" borderId="56" xfId="0" applyNumberFormat="1" applyFont="1" applyFill="1" applyBorder="1" applyAlignment="1">
      <alignment wrapText="1"/>
    </xf>
    <xf numFmtId="49" fontId="8" fillId="3" borderId="58" xfId="0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horizontal="right"/>
    </xf>
    <xf numFmtId="49" fontId="4" fillId="2" borderId="57" xfId="0" applyNumberFormat="1" applyFont="1" applyFill="1" applyBorder="1" applyAlignment="1">
      <alignment horizontal="right"/>
    </xf>
    <xf numFmtId="3" fontId="4" fillId="0" borderId="53" xfId="0" applyNumberFormat="1" applyFont="1" applyBorder="1" applyAlignment="1">
      <alignment horizontal="right"/>
    </xf>
    <xf numFmtId="3" fontId="4" fillId="2" borderId="54" xfId="0" applyNumberFormat="1" applyFont="1" applyFill="1" applyBorder="1" applyAlignment="1">
      <alignment horizontal="right"/>
    </xf>
    <xf numFmtId="0" fontId="4" fillId="2" borderId="56" xfId="0" applyFont="1" applyFill="1" applyBorder="1" applyAlignment="1">
      <alignment horizontal="right"/>
    </xf>
    <xf numFmtId="0" fontId="8" fillId="3" borderId="58" xfId="0" applyFont="1" applyFill="1" applyBorder="1" applyAlignment="1">
      <alignment horizontal="right" vertical="center"/>
    </xf>
    <xf numFmtId="3" fontId="4" fillId="2" borderId="56" xfId="0" applyNumberFormat="1" applyFont="1" applyFill="1" applyBorder="1"/>
    <xf numFmtId="0" fontId="8" fillId="3" borderId="58" xfId="0" applyFont="1" applyFill="1" applyBorder="1" applyAlignment="1">
      <alignment horizontal="center" vertical="center"/>
    </xf>
    <xf numFmtId="3" fontId="4" fillId="2" borderId="53" xfId="0" applyNumberFormat="1" applyFont="1" applyFill="1" applyBorder="1"/>
    <xf numFmtId="3" fontId="12" fillId="7" borderId="51" xfId="0" applyNumberFormat="1" applyFont="1" applyFill="1" applyBorder="1" applyAlignment="1">
      <alignment vertical="center"/>
    </xf>
    <xf numFmtId="3" fontId="12" fillId="7" borderId="52" xfId="0" applyNumberFormat="1" applyFont="1" applyFill="1" applyBorder="1" applyAlignment="1">
      <alignment vertical="center"/>
    </xf>
    <xf numFmtId="49" fontId="4" fillId="0" borderId="54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/>
    </xf>
    <xf numFmtId="49" fontId="4" fillId="2" borderId="54" xfId="0" applyNumberFormat="1" applyFont="1" applyFill="1" applyBorder="1" applyAlignment="1">
      <alignment horizontal="left" wrapText="1"/>
    </xf>
    <xf numFmtId="14" fontId="4" fillId="2" borderId="54" xfId="0" applyNumberFormat="1" applyFont="1" applyFill="1" applyBorder="1" applyAlignment="1">
      <alignment horizontal="left"/>
    </xf>
    <xf numFmtId="0" fontId="0" fillId="2" borderId="60" xfId="0" applyFill="1" applyBorder="1"/>
    <xf numFmtId="0" fontId="2" fillId="2" borderId="61" xfId="0" applyFont="1" applyFill="1" applyBorder="1" applyAlignment="1">
      <alignment wrapText="1"/>
    </xf>
    <xf numFmtId="49" fontId="4" fillId="2" borderId="53" xfId="0" applyNumberFormat="1" applyFont="1" applyFill="1" applyBorder="1" applyAlignment="1">
      <alignment vertical="center" wrapText="1"/>
    </xf>
    <xf numFmtId="0" fontId="0" fillId="0" borderId="8" xfId="0" applyFill="1" applyBorder="1"/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0" fillId="0" borderId="4" xfId="0" applyFill="1" applyBorder="1"/>
    <xf numFmtId="49" fontId="1" fillId="0" borderId="13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19" fillId="3" borderId="53" xfId="0" applyNumberFormat="1" applyFont="1" applyFill="1" applyBorder="1" applyAlignment="1">
      <alignment vertical="center" wrapText="1"/>
    </xf>
    <xf numFmtId="0" fontId="4" fillId="2" borderId="6" xfId="0" applyFont="1" applyFill="1" applyBorder="1"/>
    <xf numFmtId="3" fontId="4" fillId="2" borderId="5" xfId="0" applyNumberFormat="1" applyFont="1" applyFill="1" applyBorder="1" applyAlignment="1">
      <alignment horizontal="right"/>
    </xf>
    <xf numFmtId="3" fontId="6" fillId="3" borderId="13" xfId="0" applyNumberFormat="1" applyFont="1" applyFill="1" applyBorder="1" applyAlignment="1">
      <alignment vertical="center"/>
    </xf>
    <xf numFmtId="3" fontId="6" fillId="3" borderId="17" xfId="0" applyNumberFormat="1" applyFont="1" applyFill="1" applyBorder="1" applyAlignment="1">
      <alignment vertical="center"/>
    </xf>
    <xf numFmtId="49" fontId="19" fillId="5" borderId="24" xfId="0" applyNumberFormat="1" applyFont="1" applyFill="1" applyBorder="1" applyAlignment="1">
      <alignment vertical="center"/>
    </xf>
    <xf numFmtId="0" fontId="19" fillId="5" borderId="25" xfId="0" applyFont="1" applyFill="1" applyBorder="1" applyAlignment="1">
      <alignment vertical="center"/>
    </xf>
    <xf numFmtId="164" fontId="19" fillId="5" borderId="26" xfId="0" applyNumberFormat="1" applyFont="1" applyFill="1" applyBorder="1" applyAlignment="1">
      <alignment vertical="center"/>
    </xf>
    <xf numFmtId="49" fontId="19" fillId="3" borderId="27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164" fontId="19" fillId="3" borderId="28" xfId="0" applyNumberFormat="1" applyFont="1" applyFill="1" applyBorder="1" applyAlignment="1">
      <alignment vertical="center"/>
    </xf>
    <xf numFmtId="49" fontId="19" fillId="5" borderId="27" xfId="0" applyNumberFormat="1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164" fontId="19" fillId="5" borderId="28" xfId="0" applyNumberFormat="1" applyFont="1" applyFill="1" applyBorder="1" applyAlignment="1">
      <alignment vertical="center"/>
    </xf>
    <xf numFmtId="49" fontId="19" fillId="5" borderId="29" xfId="0" applyNumberFormat="1" applyFont="1" applyFill="1" applyBorder="1" applyAlignment="1">
      <alignment vertical="center"/>
    </xf>
    <xf numFmtId="0" fontId="19" fillId="5" borderId="30" xfId="0" applyFont="1" applyFill="1" applyBorder="1" applyAlignment="1">
      <alignment vertical="center"/>
    </xf>
    <xf numFmtId="164" fontId="19" fillId="5" borderId="30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right"/>
    </xf>
    <xf numFmtId="49" fontId="4" fillId="2" borderId="62" xfId="0" applyNumberFormat="1" applyFont="1" applyFill="1" applyBorder="1"/>
    <xf numFmtId="0" fontId="4" fillId="2" borderId="62" xfId="0" applyFont="1" applyFill="1" applyBorder="1" applyAlignment="1">
      <alignment horizontal="center"/>
    </xf>
    <xf numFmtId="0" fontId="4" fillId="2" borderId="62" xfId="0" applyFont="1" applyFill="1" applyBorder="1" applyAlignment="1">
      <alignment horizontal="right"/>
    </xf>
    <xf numFmtId="49" fontId="4" fillId="2" borderId="62" xfId="0" applyNumberFormat="1" applyFont="1" applyFill="1" applyBorder="1" applyAlignment="1">
      <alignment horizontal="right"/>
    </xf>
    <xf numFmtId="3" fontId="4" fillId="0" borderId="62" xfId="0" applyNumberFormat="1" applyFont="1" applyBorder="1" applyAlignment="1">
      <alignment horizontal="right"/>
    </xf>
    <xf numFmtId="49" fontId="4" fillId="2" borderId="63" xfId="0" applyNumberFormat="1" applyFont="1" applyFill="1" applyBorder="1" applyAlignment="1">
      <alignment horizontal="right"/>
    </xf>
    <xf numFmtId="3" fontId="4" fillId="0" borderId="64" xfId="0" applyNumberFormat="1" applyFont="1" applyBorder="1" applyAlignment="1">
      <alignment horizontal="right"/>
    </xf>
    <xf numFmtId="3" fontId="4" fillId="2" borderId="65" xfId="0" applyNumberFormat="1" applyFont="1" applyFill="1" applyBorder="1" applyAlignment="1">
      <alignment horizontal="right"/>
    </xf>
    <xf numFmtId="3" fontId="6" fillId="3" borderId="58" xfId="0" applyNumberFormat="1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76200</xdr:rowOff>
    </xdr:from>
    <xdr:to>
      <xdr:col>6</xdr:col>
      <xdr:colOff>480060</xdr:colOff>
      <xdr:row>7</xdr:row>
      <xdr:rowOff>108284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66700"/>
          <a:ext cx="559308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5" workbookViewId="0">
      <selection activeCell="M73" sqref="M7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12" customHeight="1" x14ac:dyDescent="0.25">
      <c r="A9" s="60"/>
      <c r="B9" s="141" t="s">
        <v>0</v>
      </c>
      <c r="C9" s="123" t="s">
        <v>1</v>
      </c>
      <c r="D9" s="142"/>
      <c r="E9" s="173" t="s">
        <v>2</v>
      </c>
      <c r="F9" s="174"/>
      <c r="G9" s="143">
        <v>6000</v>
      </c>
    </row>
    <row r="10" spans="1:7" ht="15" x14ac:dyDescent="0.25">
      <c r="A10" s="60"/>
      <c r="B10" s="128" t="s">
        <v>3</v>
      </c>
      <c r="C10" s="122" t="s">
        <v>4</v>
      </c>
      <c r="D10" s="142"/>
      <c r="E10" s="175" t="s">
        <v>5</v>
      </c>
      <c r="F10" s="176"/>
      <c r="G10" s="104" t="s">
        <v>6</v>
      </c>
    </row>
    <row r="11" spans="1:7" ht="18" customHeight="1" x14ac:dyDescent="0.25">
      <c r="A11" s="60"/>
      <c r="B11" s="128" t="s">
        <v>7</v>
      </c>
      <c r="C11" s="123" t="s">
        <v>8</v>
      </c>
      <c r="D11" s="142"/>
      <c r="E11" s="175" t="s">
        <v>9</v>
      </c>
      <c r="F11" s="176"/>
      <c r="G11" s="105">
        <v>1900</v>
      </c>
    </row>
    <row r="12" spans="1:7" ht="11.25" customHeight="1" x14ac:dyDescent="0.25">
      <c r="A12" s="60"/>
      <c r="B12" s="128" t="s">
        <v>10</v>
      </c>
      <c r="C12" s="124" t="s">
        <v>11</v>
      </c>
      <c r="D12" s="142"/>
      <c r="E12" s="102" t="s">
        <v>12</v>
      </c>
      <c r="F12" s="103"/>
      <c r="G12" s="6">
        <f>(G9*G11)</f>
        <v>11400000</v>
      </c>
    </row>
    <row r="13" spans="1:7" ht="11.25" customHeight="1" x14ac:dyDescent="0.25">
      <c r="A13" s="60"/>
      <c r="B13" s="128" t="s">
        <v>13</v>
      </c>
      <c r="C13" s="123" t="s">
        <v>14</v>
      </c>
      <c r="D13" s="142"/>
      <c r="E13" s="175" t="s">
        <v>15</v>
      </c>
      <c r="F13" s="176"/>
      <c r="G13" s="104" t="s">
        <v>16</v>
      </c>
    </row>
    <row r="14" spans="1:7" ht="13.5" customHeight="1" x14ac:dyDescent="0.25">
      <c r="A14" s="60"/>
      <c r="B14" s="128" t="s">
        <v>17</v>
      </c>
      <c r="C14" s="123" t="s">
        <v>14</v>
      </c>
      <c r="D14" s="142"/>
      <c r="E14" s="175" t="s">
        <v>18</v>
      </c>
      <c r="F14" s="176"/>
      <c r="G14" s="104" t="s">
        <v>6</v>
      </c>
    </row>
    <row r="15" spans="1:7" ht="15" x14ac:dyDescent="0.25">
      <c r="A15" s="60"/>
      <c r="B15" s="128" t="s">
        <v>19</v>
      </c>
      <c r="C15" s="125">
        <v>44727</v>
      </c>
      <c r="D15" s="142"/>
      <c r="E15" s="177" t="s">
        <v>20</v>
      </c>
      <c r="F15" s="178"/>
      <c r="G15" s="5" t="s">
        <v>21</v>
      </c>
    </row>
    <row r="16" spans="1:7" ht="12" customHeight="1" x14ac:dyDescent="0.25">
      <c r="A16" s="2"/>
      <c r="B16" s="127"/>
      <c r="C16" s="7"/>
      <c r="D16" s="8"/>
      <c r="E16" s="9"/>
      <c r="F16" s="9"/>
      <c r="G16" s="10"/>
    </row>
    <row r="17" spans="1:7" ht="12" customHeight="1" x14ac:dyDescent="0.25">
      <c r="A17" s="11"/>
      <c r="B17" s="169" t="s">
        <v>22</v>
      </c>
      <c r="C17" s="170"/>
      <c r="D17" s="170"/>
      <c r="E17" s="170"/>
      <c r="F17" s="170"/>
      <c r="G17" s="170"/>
    </row>
    <row r="18" spans="1:7" ht="12" customHeight="1" x14ac:dyDescent="0.25">
      <c r="A18" s="2"/>
      <c r="B18" s="12"/>
      <c r="C18" s="13"/>
      <c r="D18" s="13"/>
      <c r="E18" s="13"/>
      <c r="F18" s="14"/>
      <c r="G18" s="14"/>
    </row>
    <row r="19" spans="1:7" ht="12" customHeight="1" x14ac:dyDescent="0.25">
      <c r="A19" s="4"/>
      <c r="B19" s="15" t="s">
        <v>23</v>
      </c>
      <c r="C19" s="16"/>
      <c r="D19" s="17"/>
      <c r="E19" s="17"/>
      <c r="F19" s="17"/>
      <c r="G19" s="17"/>
    </row>
    <row r="20" spans="1:7" ht="24" customHeight="1" x14ac:dyDescent="0.25">
      <c r="A20" s="11"/>
      <c r="B20" s="96" t="s">
        <v>24</v>
      </c>
      <c r="C20" s="18" t="s">
        <v>25</v>
      </c>
      <c r="D20" s="18" t="s">
        <v>26</v>
      </c>
      <c r="E20" s="18" t="s">
        <v>27</v>
      </c>
      <c r="F20" s="18" t="s">
        <v>28</v>
      </c>
      <c r="G20" s="18" t="s">
        <v>29</v>
      </c>
    </row>
    <row r="21" spans="1:7" ht="12.75" customHeight="1" x14ac:dyDescent="0.25">
      <c r="A21" s="60"/>
      <c r="B21" s="93" t="s">
        <v>30</v>
      </c>
      <c r="C21" s="94" t="s">
        <v>31</v>
      </c>
      <c r="D21" s="20">
        <v>10</v>
      </c>
      <c r="E21" s="101" t="s">
        <v>32</v>
      </c>
      <c r="F21" s="6">
        <v>20000</v>
      </c>
      <c r="G21" s="6">
        <f>(D21*F21)</f>
        <v>200000</v>
      </c>
    </row>
    <row r="22" spans="1:7" ht="12.75" customHeight="1" x14ac:dyDescent="0.25">
      <c r="A22" s="60"/>
      <c r="B22" s="93" t="s">
        <v>33</v>
      </c>
      <c r="C22" s="94" t="s">
        <v>31</v>
      </c>
      <c r="D22" s="20">
        <v>5</v>
      </c>
      <c r="E22" s="101" t="s">
        <v>34</v>
      </c>
      <c r="F22" s="6">
        <v>20000</v>
      </c>
      <c r="G22" s="6">
        <f t="shared" ref="G22:G26" si="0">(D22*F22)</f>
        <v>100000</v>
      </c>
    </row>
    <row r="23" spans="1:7" ht="12.75" customHeight="1" x14ac:dyDescent="0.25">
      <c r="A23" s="60"/>
      <c r="B23" s="93" t="s">
        <v>35</v>
      </c>
      <c r="C23" s="94" t="s">
        <v>31</v>
      </c>
      <c r="D23" s="20">
        <v>10</v>
      </c>
      <c r="E23" s="101" t="s">
        <v>32</v>
      </c>
      <c r="F23" s="6">
        <v>20000</v>
      </c>
      <c r="G23" s="6">
        <f t="shared" si="0"/>
        <v>200000</v>
      </c>
    </row>
    <row r="24" spans="1:7" ht="12.75" customHeight="1" x14ac:dyDescent="0.25">
      <c r="A24" s="60"/>
      <c r="B24" s="93" t="s">
        <v>36</v>
      </c>
      <c r="C24" s="94" t="s">
        <v>31</v>
      </c>
      <c r="D24" s="20">
        <v>1</v>
      </c>
      <c r="E24" s="101" t="s">
        <v>32</v>
      </c>
      <c r="F24" s="6">
        <v>20000</v>
      </c>
      <c r="G24" s="6">
        <f t="shared" si="0"/>
        <v>20000</v>
      </c>
    </row>
    <row r="25" spans="1:7" ht="12.75" customHeight="1" x14ac:dyDescent="0.25">
      <c r="A25" s="60"/>
      <c r="B25" s="93" t="s">
        <v>37</v>
      </c>
      <c r="C25" s="94" t="s">
        <v>31</v>
      </c>
      <c r="D25" s="20">
        <v>20</v>
      </c>
      <c r="E25" s="101" t="s">
        <v>38</v>
      </c>
      <c r="F25" s="6">
        <v>20000</v>
      </c>
      <c r="G25" s="6">
        <f t="shared" si="0"/>
        <v>400000</v>
      </c>
    </row>
    <row r="26" spans="1:7" ht="12.75" customHeight="1" x14ac:dyDescent="0.25">
      <c r="A26" s="60"/>
      <c r="B26" s="93" t="s">
        <v>39</v>
      </c>
      <c r="C26" s="94" t="s">
        <v>31</v>
      </c>
      <c r="D26" s="20">
        <v>100</v>
      </c>
      <c r="E26" s="101" t="s">
        <v>40</v>
      </c>
      <c r="F26" s="6">
        <v>20000</v>
      </c>
      <c r="G26" s="6">
        <f t="shared" si="0"/>
        <v>2000000</v>
      </c>
    </row>
    <row r="27" spans="1:7" s="1" customFormat="1" ht="12.75" customHeight="1" x14ac:dyDescent="0.25">
      <c r="A27" s="11"/>
      <c r="B27" s="95" t="s">
        <v>41</v>
      </c>
      <c r="C27" s="21"/>
      <c r="D27" s="21"/>
      <c r="E27" s="21"/>
      <c r="F27" s="22"/>
      <c r="G27" s="23">
        <f>SUM(G21:G26)</f>
        <v>2920000</v>
      </c>
    </row>
    <row r="28" spans="1:7" s="1" customFormat="1" ht="12" customHeight="1" x14ac:dyDescent="0.25">
      <c r="A28" s="2"/>
      <c r="B28" s="12"/>
      <c r="C28" s="14"/>
      <c r="D28" s="14"/>
      <c r="E28" s="14"/>
      <c r="F28" s="24"/>
      <c r="G28" s="24"/>
    </row>
    <row r="29" spans="1:7" s="1" customFormat="1" ht="12" customHeight="1" x14ac:dyDescent="0.25">
      <c r="A29" s="4"/>
      <c r="B29" s="25" t="s">
        <v>42</v>
      </c>
      <c r="C29" s="26"/>
      <c r="D29" s="27"/>
      <c r="E29" s="27"/>
      <c r="F29" s="28"/>
      <c r="G29" s="28"/>
    </row>
    <row r="30" spans="1:7" s="1" customFormat="1" ht="24" customHeight="1" x14ac:dyDescent="0.25">
      <c r="A30" s="4"/>
      <c r="B30" s="29" t="s">
        <v>24</v>
      </c>
      <c r="C30" s="30" t="s">
        <v>25</v>
      </c>
      <c r="D30" s="30" t="s">
        <v>26</v>
      </c>
      <c r="E30" s="29" t="s">
        <v>27</v>
      </c>
      <c r="F30" s="30" t="s">
        <v>28</v>
      </c>
      <c r="G30" s="29" t="s">
        <v>29</v>
      </c>
    </row>
    <row r="31" spans="1:7" s="1" customFormat="1" ht="12" customHeight="1" x14ac:dyDescent="0.25">
      <c r="A31" s="4"/>
      <c r="B31" s="31"/>
      <c r="C31" s="32"/>
      <c r="D31" s="32"/>
      <c r="E31" s="32"/>
      <c r="F31" s="31"/>
      <c r="G31" s="31"/>
    </row>
    <row r="32" spans="1:7" s="1" customFormat="1" ht="12" customHeight="1" x14ac:dyDescent="0.25">
      <c r="A32" s="4"/>
      <c r="B32" s="33" t="s">
        <v>43</v>
      </c>
      <c r="C32" s="34"/>
      <c r="D32" s="34"/>
      <c r="E32" s="34"/>
      <c r="F32" s="35"/>
      <c r="G32" s="35"/>
    </row>
    <row r="33" spans="1:11" s="1" customFormat="1" ht="12" customHeight="1" x14ac:dyDescent="0.25">
      <c r="A33" s="2"/>
      <c r="B33" s="36"/>
      <c r="C33" s="37"/>
      <c r="D33" s="37"/>
      <c r="E33" s="37"/>
      <c r="F33" s="38"/>
      <c r="G33" s="38"/>
    </row>
    <row r="34" spans="1:11" s="1" customFormat="1" ht="12" customHeight="1" x14ac:dyDescent="0.25">
      <c r="A34" s="4"/>
      <c r="B34" s="25" t="s">
        <v>44</v>
      </c>
      <c r="C34" s="26"/>
      <c r="D34" s="27"/>
      <c r="E34" s="27"/>
      <c r="F34" s="28"/>
      <c r="G34" s="28"/>
    </row>
    <row r="35" spans="1:11" s="1" customFormat="1" ht="24" customHeight="1" x14ac:dyDescent="0.25">
      <c r="A35" s="4"/>
      <c r="B35" s="39" t="s">
        <v>24</v>
      </c>
      <c r="C35" s="39" t="s">
        <v>25</v>
      </c>
      <c r="D35" s="39" t="s">
        <v>26</v>
      </c>
      <c r="E35" s="39" t="s">
        <v>27</v>
      </c>
      <c r="F35" s="40" t="s">
        <v>28</v>
      </c>
      <c r="G35" s="39" t="s">
        <v>29</v>
      </c>
    </row>
    <row r="36" spans="1:11" s="135" customFormat="1" ht="12.75" customHeight="1" x14ac:dyDescent="0.25">
      <c r="A36" s="129"/>
      <c r="B36" s="130" t="s">
        <v>45</v>
      </c>
      <c r="C36" s="131" t="s">
        <v>46</v>
      </c>
      <c r="D36" s="132">
        <v>2</v>
      </c>
      <c r="E36" s="133" t="s">
        <v>47</v>
      </c>
      <c r="F36" s="134">
        <v>160000</v>
      </c>
      <c r="G36" s="134">
        <f t="shared" ref="G36" si="1">(D36*F36)</f>
        <v>320000</v>
      </c>
    </row>
    <row r="37" spans="1:11" s="1" customFormat="1" ht="12" customHeight="1" x14ac:dyDescent="0.25">
      <c r="A37" s="4"/>
      <c r="B37" s="33" t="s">
        <v>48</v>
      </c>
      <c r="C37" s="34"/>
      <c r="D37" s="34"/>
      <c r="E37" s="34"/>
      <c r="F37" s="35"/>
      <c r="G37" s="144">
        <f>+G36</f>
        <v>320000</v>
      </c>
    </row>
    <row r="38" spans="1:11" s="135" customFormat="1" ht="12" customHeight="1" x14ac:dyDescent="0.25">
      <c r="A38" s="136"/>
      <c r="B38" s="137" t="s">
        <v>49</v>
      </c>
      <c r="C38" s="138"/>
      <c r="D38" s="139"/>
      <c r="E38" s="139"/>
      <c r="F38" s="140"/>
      <c r="G38" s="140"/>
    </row>
    <row r="39" spans="1:11" s="1" customFormat="1" ht="24" customHeight="1" x14ac:dyDescent="0.25">
      <c r="A39" s="4"/>
      <c r="B39" s="40" t="s">
        <v>50</v>
      </c>
      <c r="C39" s="40" t="s">
        <v>51</v>
      </c>
      <c r="D39" s="40" t="s">
        <v>52</v>
      </c>
      <c r="E39" s="40" t="s">
        <v>27</v>
      </c>
      <c r="F39" s="40" t="s">
        <v>28</v>
      </c>
      <c r="G39" s="40" t="s">
        <v>29</v>
      </c>
      <c r="K39" s="92"/>
    </row>
    <row r="40" spans="1:11" s="1" customFormat="1" ht="12.75" customHeight="1" x14ac:dyDescent="0.25">
      <c r="A40" s="11"/>
      <c r="B40" s="41" t="s">
        <v>53</v>
      </c>
      <c r="C40" s="42"/>
      <c r="D40" s="42"/>
      <c r="E40" s="42"/>
      <c r="F40" s="100"/>
      <c r="G40" s="42"/>
      <c r="K40" s="92"/>
    </row>
    <row r="41" spans="1:11" s="1" customFormat="1" ht="12.75" customHeight="1" x14ac:dyDescent="0.25">
      <c r="A41" s="11"/>
      <c r="B41" s="102" t="s">
        <v>54</v>
      </c>
      <c r="C41" s="43" t="s">
        <v>55</v>
      </c>
      <c r="D41" s="111">
        <v>50</v>
      </c>
      <c r="E41" s="112" t="s">
        <v>32</v>
      </c>
      <c r="F41" s="113">
        <v>600</v>
      </c>
      <c r="G41" s="114">
        <f>D41*F41</f>
        <v>30000</v>
      </c>
      <c r="I41" s="99"/>
    </row>
    <row r="42" spans="1:11" s="1" customFormat="1" ht="12.75" customHeight="1" x14ac:dyDescent="0.25">
      <c r="A42" s="11"/>
      <c r="B42" s="102" t="s">
        <v>105</v>
      </c>
      <c r="C42" s="43" t="s">
        <v>55</v>
      </c>
      <c r="D42" s="111">
        <v>60</v>
      </c>
      <c r="E42" s="112" t="s">
        <v>96</v>
      </c>
      <c r="F42" s="113">
        <v>950</v>
      </c>
      <c r="G42" s="114">
        <f t="shared" ref="G42:G55" si="2">D42*F42</f>
        <v>57000</v>
      </c>
      <c r="I42" s="99"/>
    </row>
    <row r="43" spans="1:11" s="1" customFormat="1" ht="12.75" customHeight="1" x14ac:dyDescent="0.25">
      <c r="A43" s="11"/>
      <c r="B43" s="102" t="s">
        <v>106</v>
      </c>
      <c r="C43" s="43" t="s">
        <v>56</v>
      </c>
      <c r="D43" s="111">
        <v>100</v>
      </c>
      <c r="E43" s="112" t="s">
        <v>97</v>
      </c>
      <c r="F43" s="113">
        <v>1000</v>
      </c>
      <c r="G43" s="114">
        <f t="shared" si="2"/>
        <v>100000</v>
      </c>
      <c r="I43" s="99"/>
    </row>
    <row r="44" spans="1:11" s="1" customFormat="1" ht="12.75" customHeight="1" x14ac:dyDescent="0.25">
      <c r="A44" s="11"/>
      <c r="B44" s="102" t="s">
        <v>57</v>
      </c>
      <c r="C44" s="43" t="s">
        <v>55</v>
      </c>
      <c r="D44" s="111">
        <v>300</v>
      </c>
      <c r="E44" s="112" t="s">
        <v>58</v>
      </c>
      <c r="F44" s="113">
        <v>1374</v>
      </c>
      <c r="G44" s="114">
        <f t="shared" si="2"/>
        <v>412200</v>
      </c>
      <c r="I44" s="99"/>
    </row>
    <row r="45" spans="1:11" s="1" customFormat="1" ht="12.75" customHeight="1" x14ac:dyDescent="0.25">
      <c r="A45" s="11"/>
      <c r="B45" s="102" t="s">
        <v>107</v>
      </c>
      <c r="C45" s="43" t="s">
        <v>59</v>
      </c>
      <c r="D45" s="111">
        <v>4</v>
      </c>
      <c r="E45" s="112" t="s">
        <v>98</v>
      </c>
      <c r="F45" s="113">
        <v>13000</v>
      </c>
      <c r="G45" s="114">
        <f t="shared" si="2"/>
        <v>52000</v>
      </c>
      <c r="I45" s="99"/>
    </row>
    <row r="46" spans="1:11" s="1" customFormat="1" ht="12.75" customHeight="1" x14ac:dyDescent="0.25">
      <c r="A46" s="11"/>
      <c r="B46" s="102" t="s">
        <v>108</v>
      </c>
      <c r="C46" s="43" t="s">
        <v>59</v>
      </c>
      <c r="D46" s="111">
        <v>2</v>
      </c>
      <c r="E46" s="112" t="s">
        <v>98</v>
      </c>
      <c r="F46" s="113">
        <v>16300</v>
      </c>
      <c r="G46" s="114">
        <f t="shared" si="2"/>
        <v>32600</v>
      </c>
      <c r="I46" s="99"/>
    </row>
    <row r="47" spans="1:11" s="1" customFormat="1" ht="12.75" customHeight="1" x14ac:dyDescent="0.25">
      <c r="A47" s="11"/>
      <c r="B47" s="102" t="s">
        <v>109</v>
      </c>
      <c r="C47" s="43" t="s">
        <v>59</v>
      </c>
      <c r="D47" s="111">
        <v>2</v>
      </c>
      <c r="E47" s="112" t="s">
        <v>99</v>
      </c>
      <c r="F47" s="113">
        <v>14000</v>
      </c>
      <c r="G47" s="114">
        <f t="shared" si="2"/>
        <v>28000</v>
      </c>
      <c r="I47" s="99"/>
    </row>
    <row r="48" spans="1:11" s="1" customFormat="1" ht="12.75" customHeight="1" x14ac:dyDescent="0.25">
      <c r="A48" s="11"/>
      <c r="B48" s="45" t="s">
        <v>60</v>
      </c>
      <c r="C48" s="43"/>
      <c r="D48" s="111"/>
      <c r="E48" s="112"/>
      <c r="F48" s="113"/>
      <c r="G48" s="114"/>
      <c r="I48" s="99"/>
    </row>
    <row r="49" spans="1:9" s="1" customFormat="1" ht="12.75" customHeight="1" x14ac:dyDescent="0.25">
      <c r="A49" s="11"/>
      <c r="B49" s="102" t="s">
        <v>110</v>
      </c>
      <c r="C49" s="43" t="s">
        <v>56</v>
      </c>
      <c r="D49" s="111">
        <v>2</v>
      </c>
      <c r="E49" s="112" t="s">
        <v>61</v>
      </c>
      <c r="F49" s="113">
        <v>15300</v>
      </c>
      <c r="G49" s="114">
        <f t="shared" si="2"/>
        <v>30600</v>
      </c>
      <c r="I49" s="99"/>
    </row>
    <row r="50" spans="1:9" s="1" customFormat="1" ht="12.75" customHeight="1" x14ac:dyDescent="0.25">
      <c r="A50" s="11"/>
      <c r="B50" s="98" t="s">
        <v>111</v>
      </c>
      <c r="C50" s="158" t="s">
        <v>59</v>
      </c>
      <c r="D50" s="159">
        <v>3</v>
      </c>
      <c r="E50" s="112" t="s">
        <v>100</v>
      </c>
      <c r="F50" s="113">
        <v>11000</v>
      </c>
      <c r="G50" s="114">
        <f t="shared" si="2"/>
        <v>33000</v>
      </c>
      <c r="I50" s="99"/>
    </row>
    <row r="51" spans="1:9" s="1" customFormat="1" ht="12.75" customHeight="1" x14ac:dyDescent="0.25">
      <c r="A51" s="11"/>
      <c r="B51" s="98" t="s">
        <v>112</v>
      </c>
      <c r="C51" s="158" t="s">
        <v>59</v>
      </c>
      <c r="D51" s="159">
        <v>2</v>
      </c>
      <c r="E51" s="112" t="s">
        <v>100</v>
      </c>
      <c r="F51" s="113">
        <v>28000</v>
      </c>
      <c r="G51" s="114">
        <f t="shared" si="2"/>
        <v>56000</v>
      </c>
      <c r="I51" s="99"/>
    </row>
    <row r="52" spans="1:9" s="1" customFormat="1" ht="12.75" customHeight="1" x14ac:dyDescent="0.25">
      <c r="A52" s="11"/>
      <c r="B52" s="98" t="s">
        <v>113</v>
      </c>
      <c r="C52" s="158" t="s">
        <v>62</v>
      </c>
      <c r="D52" s="159">
        <v>4</v>
      </c>
      <c r="E52" s="112" t="s">
        <v>97</v>
      </c>
      <c r="F52" s="113">
        <v>15000</v>
      </c>
      <c r="G52" s="114">
        <f t="shared" si="2"/>
        <v>60000</v>
      </c>
      <c r="I52" s="99"/>
    </row>
    <row r="53" spans="1:9" s="1" customFormat="1" ht="12.75" customHeight="1" x14ac:dyDescent="0.25">
      <c r="A53" s="11"/>
      <c r="B53" s="98" t="s">
        <v>104</v>
      </c>
      <c r="C53" s="97" t="s">
        <v>59</v>
      </c>
      <c r="D53" s="115">
        <v>1</v>
      </c>
      <c r="E53" s="165" t="s">
        <v>101</v>
      </c>
      <c r="F53" s="166">
        <v>38000</v>
      </c>
      <c r="G53" s="167">
        <f t="shared" si="2"/>
        <v>38000</v>
      </c>
      <c r="I53" s="99"/>
    </row>
    <row r="54" spans="1:9" s="1" customFormat="1" ht="12.75" customHeight="1" x14ac:dyDescent="0.25">
      <c r="A54" s="60"/>
      <c r="B54" s="160" t="s">
        <v>114</v>
      </c>
      <c r="C54" s="161" t="s">
        <v>56</v>
      </c>
      <c r="D54" s="162">
        <v>1</v>
      </c>
      <c r="E54" s="163" t="s">
        <v>102</v>
      </c>
      <c r="F54" s="164">
        <v>90000</v>
      </c>
      <c r="G54" s="167">
        <f t="shared" si="2"/>
        <v>90000</v>
      </c>
      <c r="H54" s="92"/>
      <c r="I54" s="99"/>
    </row>
    <row r="55" spans="1:9" s="1" customFormat="1" ht="12.75" customHeight="1" x14ac:dyDescent="0.25">
      <c r="A55" s="60"/>
      <c r="B55" s="160" t="s">
        <v>115</v>
      </c>
      <c r="C55" s="161" t="s">
        <v>59</v>
      </c>
      <c r="D55" s="162">
        <v>1</v>
      </c>
      <c r="E55" s="163" t="s">
        <v>103</v>
      </c>
      <c r="F55" s="164">
        <v>40000</v>
      </c>
      <c r="G55" s="167">
        <f t="shared" si="2"/>
        <v>40000</v>
      </c>
      <c r="H55" s="92"/>
      <c r="I55" s="99"/>
    </row>
    <row r="56" spans="1:9" s="1" customFormat="1" ht="13.5" customHeight="1" x14ac:dyDescent="0.25">
      <c r="A56" s="4"/>
      <c r="B56" s="109" t="s">
        <v>63</v>
      </c>
      <c r="C56" s="118"/>
      <c r="D56" s="116"/>
      <c r="E56" s="116"/>
      <c r="F56" s="116"/>
      <c r="G56" s="168">
        <f>SUM(G40:G55)</f>
        <v>1059400</v>
      </c>
    </row>
    <row r="57" spans="1:9" s="1" customFormat="1" ht="12" customHeight="1" x14ac:dyDescent="0.25">
      <c r="A57" s="2"/>
      <c r="B57" s="36"/>
      <c r="C57" s="37"/>
      <c r="D57" s="37"/>
      <c r="E57" s="46"/>
      <c r="F57" s="38"/>
      <c r="G57" s="38"/>
    </row>
    <row r="58" spans="1:9" s="1" customFormat="1" ht="12" customHeight="1" x14ac:dyDescent="0.25">
      <c r="A58" s="4"/>
      <c r="B58" s="25" t="s">
        <v>64</v>
      </c>
      <c r="C58" s="26"/>
      <c r="D58" s="27"/>
      <c r="E58" s="27"/>
      <c r="F58" s="28"/>
      <c r="G58" s="28"/>
    </row>
    <row r="59" spans="1:9" s="1" customFormat="1" ht="24" customHeight="1" x14ac:dyDescent="0.25">
      <c r="A59" s="4"/>
      <c r="B59" s="39" t="s">
        <v>65</v>
      </c>
      <c r="C59" s="40" t="s">
        <v>51</v>
      </c>
      <c r="D59" s="40" t="s">
        <v>52</v>
      </c>
      <c r="E59" s="39" t="s">
        <v>27</v>
      </c>
      <c r="F59" s="40" t="s">
        <v>28</v>
      </c>
      <c r="G59" s="39" t="s">
        <v>29</v>
      </c>
    </row>
    <row r="60" spans="1:9" s="1" customFormat="1" ht="12.75" customHeight="1" x14ac:dyDescent="0.25">
      <c r="A60" s="11"/>
      <c r="B60" s="108" t="s">
        <v>66</v>
      </c>
      <c r="C60" s="43" t="s">
        <v>67</v>
      </c>
      <c r="D60" s="117">
        <v>46</v>
      </c>
      <c r="E60" s="19" t="s">
        <v>38</v>
      </c>
      <c r="F60" s="44">
        <v>20000</v>
      </c>
      <c r="G60" s="44">
        <f>D60*F60</f>
        <v>920000</v>
      </c>
    </row>
    <row r="61" spans="1:9" s="1" customFormat="1" ht="12.75" customHeight="1" x14ac:dyDescent="0.25">
      <c r="A61" s="60"/>
      <c r="B61" s="110" t="s">
        <v>68</v>
      </c>
      <c r="C61" s="106" t="s">
        <v>67</v>
      </c>
      <c r="D61" s="119">
        <f>G9/1</f>
        <v>6000</v>
      </c>
      <c r="E61" s="94" t="s">
        <v>38</v>
      </c>
      <c r="F61" s="107">
        <v>110</v>
      </c>
      <c r="G61" s="44">
        <f>D61*F61</f>
        <v>660000</v>
      </c>
    </row>
    <row r="62" spans="1:9" s="1" customFormat="1" ht="13.5" customHeight="1" x14ac:dyDescent="0.25">
      <c r="A62" s="4"/>
      <c r="B62" s="109" t="s">
        <v>69</v>
      </c>
      <c r="C62" s="47"/>
      <c r="D62" s="118"/>
      <c r="E62" s="47"/>
      <c r="F62" s="48"/>
      <c r="G62" s="145">
        <f>SUM(G60:G61)</f>
        <v>1580000</v>
      </c>
    </row>
    <row r="63" spans="1:9" s="1" customFormat="1" ht="12" customHeight="1" x14ac:dyDescent="0.25">
      <c r="A63" s="2"/>
      <c r="B63" s="63"/>
      <c r="C63" s="63"/>
      <c r="D63" s="63"/>
      <c r="E63" s="63"/>
      <c r="F63" s="64"/>
      <c r="G63" s="64"/>
    </row>
    <row r="64" spans="1:9" s="1" customFormat="1" ht="12" customHeight="1" x14ac:dyDescent="0.25">
      <c r="A64" s="60"/>
      <c r="B64" s="146" t="s">
        <v>70</v>
      </c>
      <c r="C64" s="147"/>
      <c r="D64" s="147"/>
      <c r="E64" s="147"/>
      <c r="F64" s="147"/>
      <c r="G64" s="148">
        <f>G27+G37+G56+G62</f>
        <v>5879400</v>
      </c>
    </row>
    <row r="65" spans="1:7" s="1" customFormat="1" ht="12" customHeight="1" x14ac:dyDescent="0.25">
      <c r="A65" s="60"/>
      <c r="B65" s="149" t="s">
        <v>71</v>
      </c>
      <c r="C65" s="150"/>
      <c r="D65" s="150"/>
      <c r="E65" s="150"/>
      <c r="F65" s="150"/>
      <c r="G65" s="151">
        <f>G64*0.05</f>
        <v>293970</v>
      </c>
    </row>
    <row r="66" spans="1:7" s="1" customFormat="1" ht="12" customHeight="1" x14ac:dyDescent="0.25">
      <c r="A66" s="60"/>
      <c r="B66" s="152" t="s">
        <v>72</v>
      </c>
      <c r="C66" s="153"/>
      <c r="D66" s="153"/>
      <c r="E66" s="153"/>
      <c r="F66" s="153"/>
      <c r="G66" s="154">
        <f>G65+G64</f>
        <v>6173370</v>
      </c>
    </row>
    <row r="67" spans="1:7" s="1" customFormat="1" ht="12" customHeight="1" x14ac:dyDescent="0.25">
      <c r="A67" s="60"/>
      <c r="B67" s="149" t="s">
        <v>73</v>
      </c>
      <c r="C67" s="150"/>
      <c r="D67" s="150"/>
      <c r="E67" s="150"/>
      <c r="F67" s="150"/>
      <c r="G67" s="151">
        <f>G12</f>
        <v>11400000</v>
      </c>
    </row>
    <row r="68" spans="1:7" s="1" customFormat="1" ht="12" customHeight="1" x14ac:dyDescent="0.25">
      <c r="A68" s="60"/>
      <c r="B68" s="155" t="s">
        <v>74</v>
      </c>
      <c r="C68" s="156"/>
      <c r="D68" s="156"/>
      <c r="E68" s="156"/>
      <c r="F68" s="156"/>
      <c r="G68" s="157">
        <f>G67-G66</f>
        <v>5226630</v>
      </c>
    </row>
    <row r="69" spans="1:7" s="1" customFormat="1" ht="12" customHeight="1" x14ac:dyDescent="0.25">
      <c r="A69" s="60"/>
      <c r="B69" s="61" t="s">
        <v>75</v>
      </c>
      <c r="C69" s="62"/>
      <c r="D69" s="62"/>
      <c r="E69" s="62"/>
      <c r="F69" s="62"/>
      <c r="G69" s="57"/>
    </row>
    <row r="70" spans="1:7" s="1" customFormat="1" ht="12.75" customHeight="1" thickBot="1" x14ac:dyDescent="0.3">
      <c r="A70" s="60"/>
      <c r="B70" s="65"/>
      <c r="C70" s="62"/>
      <c r="D70" s="62"/>
      <c r="E70" s="62"/>
      <c r="F70" s="62"/>
      <c r="G70" s="57"/>
    </row>
    <row r="71" spans="1:7" s="1" customFormat="1" ht="12" customHeight="1" x14ac:dyDescent="0.25">
      <c r="A71" s="60"/>
      <c r="B71" s="77" t="s">
        <v>76</v>
      </c>
      <c r="C71" s="78"/>
      <c r="D71" s="78"/>
      <c r="E71" s="78"/>
      <c r="F71" s="79"/>
      <c r="G71" s="57"/>
    </row>
    <row r="72" spans="1:7" s="1" customFormat="1" ht="12" customHeight="1" x14ac:dyDescent="0.25">
      <c r="A72" s="60"/>
      <c r="B72" s="80" t="s">
        <v>77</v>
      </c>
      <c r="C72" s="59"/>
      <c r="D72" s="59"/>
      <c r="E72" s="59"/>
      <c r="F72" s="81"/>
      <c r="G72" s="57"/>
    </row>
    <row r="73" spans="1:7" s="1" customFormat="1" ht="12" customHeight="1" x14ac:dyDescent="0.25">
      <c r="A73" s="60"/>
      <c r="B73" s="80" t="s">
        <v>78</v>
      </c>
      <c r="C73" s="59"/>
      <c r="D73" s="59"/>
      <c r="E73" s="59"/>
      <c r="F73" s="81"/>
      <c r="G73" s="57"/>
    </row>
    <row r="74" spans="1:7" s="1" customFormat="1" ht="12" customHeight="1" x14ac:dyDescent="0.25">
      <c r="A74" s="60"/>
      <c r="B74" s="80" t="s">
        <v>79</v>
      </c>
      <c r="C74" s="59"/>
      <c r="D74" s="59"/>
      <c r="E74" s="59"/>
      <c r="F74" s="81"/>
      <c r="G74" s="57"/>
    </row>
    <row r="75" spans="1:7" s="1" customFormat="1" ht="12" customHeight="1" x14ac:dyDescent="0.25">
      <c r="A75" s="60"/>
      <c r="B75" s="80" t="s">
        <v>80</v>
      </c>
      <c r="C75" s="59"/>
      <c r="D75" s="59"/>
      <c r="E75" s="59"/>
      <c r="F75" s="81"/>
      <c r="G75" s="57"/>
    </row>
    <row r="76" spans="1:7" s="1" customFormat="1" ht="12" customHeight="1" x14ac:dyDescent="0.25">
      <c r="A76" s="60"/>
      <c r="B76" s="80" t="s">
        <v>81</v>
      </c>
      <c r="C76" s="59"/>
      <c r="D76" s="59"/>
      <c r="E76" s="59"/>
      <c r="F76" s="81"/>
      <c r="G76" s="57"/>
    </row>
    <row r="77" spans="1:7" s="1" customFormat="1" ht="12.75" customHeight="1" thickBot="1" x14ac:dyDescent="0.3">
      <c r="A77" s="60"/>
      <c r="B77" s="82" t="s">
        <v>82</v>
      </c>
      <c r="C77" s="83"/>
      <c r="D77" s="83"/>
      <c r="E77" s="83"/>
      <c r="F77" s="84"/>
      <c r="G77" s="57"/>
    </row>
    <row r="78" spans="1:7" s="1" customFormat="1" ht="12.75" customHeight="1" x14ac:dyDescent="0.25">
      <c r="A78" s="60"/>
      <c r="B78" s="75"/>
      <c r="C78" s="59"/>
      <c r="D78" s="59"/>
      <c r="E78" s="59"/>
      <c r="F78" s="59"/>
      <c r="G78" s="57"/>
    </row>
    <row r="79" spans="1:7" s="1" customFormat="1" ht="15" customHeight="1" thickBot="1" x14ac:dyDescent="0.3">
      <c r="A79" s="60"/>
      <c r="B79" s="171" t="s">
        <v>83</v>
      </c>
      <c r="C79" s="172"/>
      <c r="D79" s="74"/>
      <c r="E79" s="50"/>
      <c r="F79" s="50"/>
      <c r="G79" s="57"/>
    </row>
    <row r="80" spans="1:7" s="1" customFormat="1" ht="12" customHeight="1" x14ac:dyDescent="0.25">
      <c r="A80" s="60"/>
      <c r="B80" s="67" t="s">
        <v>65</v>
      </c>
      <c r="C80" s="51" t="s">
        <v>84</v>
      </c>
      <c r="D80" s="68" t="s">
        <v>85</v>
      </c>
      <c r="E80" s="50"/>
      <c r="F80" s="50"/>
      <c r="G80" s="57"/>
    </row>
    <row r="81" spans="1:7" s="1" customFormat="1" ht="12" customHeight="1" x14ac:dyDescent="0.25">
      <c r="A81" s="60"/>
      <c r="B81" s="69" t="s">
        <v>86</v>
      </c>
      <c r="C81" s="52">
        <v>2920000</v>
      </c>
      <c r="D81" s="70">
        <f>(C81/C87)</f>
        <v>0.47299935043582353</v>
      </c>
      <c r="E81" s="50"/>
      <c r="F81" s="50"/>
      <c r="G81" s="57"/>
    </row>
    <row r="82" spans="1:7" s="1" customFormat="1" ht="12" customHeight="1" x14ac:dyDescent="0.25">
      <c r="A82" s="60"/>
      <c r="B82" s="69" t="s">
        <v>87</v>
      </c>
      <c r="C82" s="53">
        <v>0</v>
      </c>
      <c r="D82" s="70">
        <v>0</v>
      </c>
      <c r="E82" s="50"/>
      <c r="F82" s="50"/>
      <c r="G82" s="57"/>
    </row>
    <row r="83" spans="1:7" s="1" customFormat="1" ht="12" customHeight="1" x14ac:dyDescent="0.25">
      <c r="A83" s="60"/>
      <c r="B83" s="69" t="s">
        <v>88</v>
      </c>
      <c r="C83" s="52">
        <v>320000</v>
      </c>
      <c r="D83" s="70">
        <f>(C83/C87)</f>
        <v>5.1835545253240939E-2</v>
      </c>
      <c r="E83" s="50"/>
      <c r="F83" s="50"/>
      <c r="G83" s="57"/>
    </row>
    <row r="84" spans="1:7" s="1" customFormat="1" ht="12" customHeight="1" x14ac:dyDescent="0.25">
      <c r="A84" s="60"/>
      <c r="B84" s="69" t="s">
        <v>50</v>
      </c>
      <c r="C84" s="52">
        <v>1059400</v>
      </c>
      <c r="D84" s="70">
        <f>(C84/C87)</f>
        <v>0.17160805200401077</v>
      </c>
      <c r="E84" s="50"/>
      <c r="F84" s="50"/>
      <c r="G84" s="57"/>
    </row>
    <row r="85" spans="1:7" s="1" customFormat="1" ht="12" customHeight="1" x14ac:dyDescent="0.25">
      <c r="A85" s="60"/>
      <c r="B85" s="69" t="s">
        <v>89</v>
      </c>
      <c r="C85" s="54">
        <v>1580000</v>
      </c>
      <c r="D85" s="70">
        <f>(C85/C87)</f>
        <v>0.25593800468787714</v>
      </c>
      <c r="E85" s="56"/>
      <c r="F85" s="56"/>
      <c r="G85" s="57"/>
    </row>
    <row r="86" spans="1:7" s="1" customFormat="1" ht="12" customHeight="1" x14ac:dyDescent="0.25">
      <c r="A86" s="60"/>
      <c r="B86" s="69" t="s">
        <v>90</v>
      </c>
      <c r="C86" s="54">
        <v>293970</v>
      </c>
      <c r="D86" s="70">
        <f>(C86/C87)</f>
        <v>4.7619047619047616E-2</v>
      </c>
      <c r="E86" s="56"/>
      <c r="F86" s="56"/>
      <c r="G86" s="57"/>
    </row>
    <row r="87" spans="1:7" s="1" customFormat="1" ht="12.75" customHeight="1" thickBot="1" x14ac:dyDescent="0.3">
      <c r="A87" s="60"/>
      <c r="B87" s="71" t="s">
        <v>91</v>
      </c>
      <c r="C87" s="72">
        <f>SUM(C81:C86)</f>
        <v>6173370</v>
      </c>
      <c r="D87" s="73">
        <f>SUM(D81:D86)</f>
        <v>1</v>
      </c>
      <c r="E87" s="56"/>
      <c r="F87" s="56"/>
      <c r="G87" s="57"/>
    </row>
    <row r="88" spans="1:7" s="1" customFormat="1" ht="12" customHeight="1" x14ac:dyDescent="0.25">
      <c r="A88" s="60"/>
      <c r="B88" s="65"/>
      <c r="C88" s="62"/>
      <c r="D88" s="62"/>
      <c r="E88" s="62"/>
      <c r="F88" s="62"/>
      <c r="G88" s="57"/>
    </row>
    <row r="89" spans="1:7" s="1" customFormat="1" ht="12.75" customHeight="1" x14ac:dyDescent="0.25">
      <c r="A89" s="60"/>
      <c r="B89" s="66"/>
      <c r="C89" s="62"/>
      <c r="D89" s="62"/>
      <c r="E89" s="62"/>
      <c r="F89" s="62"/>
      <c r="G89" s="57"/>
    </row>
    <row r="90" spans="1:7" s="1" customFormat="1" ht="12" customHeight="1" thickBot="1" x14ac:dyDescent="0.3">
      <c r="A90" s="49"/>
      <c r="B90" s="86"/>
      <c r="C90" s="87" t="s">
        <v>92</v>
      </c>
      <c r="D90" s="88"/>
      <c r="E90" s="89"/>
      <c r="F90" s="55"/>
      <c r="G90" s="57"/>
    </row>
    <row r="91" spans="1:7" s="1" customFormat="1" ht="12" customHeight="1" x14ac:dyDescent="0.25">
      <c r="A91" s="60"/>
      <c r="B91" s="90" t="s">
        <v>93</v>
      </c>
      <c r="C91" s="120">
        <v>5000</v>
      </c>
      <c r="D91" s="120">
        <v>6000</v>
      </c>
      <c r="E91" s="121">
        <v>7000</v>
      </c>
      <c r="F91" s="85"/>
      <c r="G91" s="58"/>
    </row>
    <row r="92" spans="1:7" s="1" customFormat="1" ht="12.75" customHeight="1" thickBot="1" x14ac:dyDescent="0.3">
      <c r="A92" s="60"/>
      <c r="B92" s="71" t="s">
        <v>94</v>
      </c>
      <c r="C92" s="72">
        <f>(G66/C91)</f>
        <v>1234.674</v>
      </c>
      <c r="D92" s="72">
        <f>(G66/D91)</f>
        <v>1028.895</v>
      </c>
      <c r="E92" s="91">
        <f>(G66/E91)</f>
        <v>881.91</v>
      </c>
      <c r="F92" s="85"/>
      <c r="G92" s="58"/>
    </row>
    <row r="93" spans="1:7" s="1" customFormat="1" ht="15.6" customHeight="1" x14ac:dyDescent="0.25">
      <c r="A93" s="60"/>
      <c r="B93" s="76" t="s">
        <v>95</v>
      </c>
      <c r="C93" s="59"/>
      <c r="D93" s="59"/>
      <c r="E93" s="59"/>
      <c r="F93" s="59"/>
      <c r="G93" s="59"/>
    </row>
  </sheetData>
  <mergeCells count="8">
    <mergeCell ref="B17:G17"/>
    <mergeCell ref="B79:C7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2022-07-04T17:08:45Z</dcterms:modified>
  <cp:category/>
  <cp:contentStatus/>
</cp:coreProperties>
</file>