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9" documentId="11_EE4E385588CD9D96C7D06E2BBD459EA07878751B" xr6:coauthVersionLast="47" xr6:coauthVersionMax="47" xr10:uidLastSave="{DFBEBB9E-5822-42A1-A948-F433170D7327}"/>
  <bookViews>
    <workbookView xWindow="0" yWindow="0" windowWidth="20490" windowHeight="7755" xr2:uid="{00000000-000D-0000-FFFF-FFFF00000000}"/>
  </bookViews>
  <sheets>
    <sheet name="FRAMBUESAS (3-12)" sheetId="1" r:id="rId1"/>
  </sheets>
  <definedNames>
    <definedName name="_xlnm.Print_Area" localSheetId="0">'FRAMBUESAS (3-12)'!$A$1:$F$100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0" i="1" l="1"/>
  <c r="F11" i="1" l="1"/>
  <c r="F67" i="1" l="1"/>
  <c r="F68" i="1"/>
  <c r="F69" i="1"/>
  <c r="F59" i="1"/>
  <c r="F55" i="1"/>
  <c r="F46" i="1"/>
  <c r="F47" i="1"/>
  <c r="F48" i="1"/>
  <c r="F49" i="1"/>
  <c r="F50" i="1"/>
  <c r="F51" i="1"/>
  <c r="F52" i="1"/>
  <c r="F53" i="1"/>
  <c r="F21" i="1"/>
  <c r="F22" i="1"/>
  <c r="F23" i="1"/>
  <c r="F24" i="1"/>
  <c r="F25" i="1"/>
  <c r="F26" i="1"/>
  <c r="F27" i="1"/>
  <c r="F28" i="1"/>
  <c r="F29" i="1"/>
  <c r="F20" i="1"/>
  <c r="F30" i="1" l="1"/>
  <c r="B89" i="1" s="1"/>
  <c r="F66" i="1" l="1"/>
  <c r="F70" i="1" s="1"/>
  <c r="B93" i="1" s="1"/>
  <c r="F61" i="1"/>
  <c r="F58" i="1"/>
  <c r="F56" i="1"/>
  <c r="F45" i="1"/>
  <c r="F39" i="1"/>
  <c r="F75" i="1"/>
  <c r="F62" i="1" l="1"/>
  <c r="B92" i="1" s="1"/>
  <c r="F40" i="1"/>
  <c r="B91" i="1" s="1"/>
  <c r="F72" i="1" l="1"/>
  <c r="F73" i="1" s="1"/>
  <c r="F74" i="1" l="1"/>
  <c r="C99" i="1" s="1"/>
  <c r="B94" i="1"/>
  <c r="F76" i="1"/>
  <c r="B99" i="1"/>
  <c r="D99" i="1"/>
  <c r="B95" i="1" l="1"/>
  <c r="C92" i="1" l="1"/>
  <c r="C89" i="1"/>
  <c r="C93" i="1"/>
  <c r="C91" i="1"/>
  <c r="C94" i="1"/>
  <c r="C95" i="1" l="1"/>
</calcChain>
</file>

<file path=xl/sharedStrings.xml><?xml version="1.0" encoding="utf-8"?>
<sst xmlns="http://schemas.openxmlformats.org/spreadsheetml/2006/main" count="183" uniqueCount="128">
  <si>
    <t>RUBRO O CULTIVO</t>
  </si>
  <si>
    <t>Frambuesa (año 3-12)</t>
  </si>
  <si>
    <t>RENDIMIENTO (KG/HA)</t>
  </si>
  <si>
    <t>VARIEDAD</t>
  </si>
  <si>
    <t>Meeker - Heritage</t>
  </si>
  <si>
    <t>FECHA ESTIMADA  PRECIO VENTA</t>
  </si>
  <si>
    <t>Enero - Abril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</si>
  <si>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</si>
  <si>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</si>
  <si>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</si>
  <si>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</si>
  <si>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</si>
  <si>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</si>
  <si>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</si>
  <si>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</si>
  <si>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</si>
  <si>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Consumo interno - Exportación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</si>
  <si>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</si>
  <si>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</si>
  <si>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</si>
  <si>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</si>
  <si>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</si>
  <si>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</si>
  <si>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</si>
  <si>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</si>
  <si>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</si>
  <si>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</si>
  <si>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</si>
  <si>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</si>
  <si>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</si>
  <si>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</si>
  <si>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Pica Hilera</t>
  </si>
  <si>
    <t>jh</t>
  </si>
  <si>
    <t>Sept - Dic</t>
  </si>
  <si>
    <t>Control entre hileras</t>
  </si>
  <si>
    <t>Poda Invierno</t>
  </si>
  <si>
    <t>Jun - Jul</t>
  </si>
  <si>
    <t>Poda Verano</t>
  </si>
  <si>
    <t xml:space="preserve">Ene </t>
  </si>
  <si>
    <t>Limpieza residuos poda</t>
  </si>
  <si>
    <t xml:space="preserve">Jul </t>
  </si>
  <si>
    <t>Aplicación Fertilizantes</t>
  </si>
  <si>
    <t>Sept - Ene</t>
  </si>
  <si>
    <t>Aplicación Agroquímicos</t>
  </si>
  <si>
    <t>Ago - Feb</t>
  </si>
  <si>
    <t>Riego</t>
  </si>
  <si>
    <t>Sept - Mar</t>
  </si>
  <si>
    <t>Cosecha</t>
  </si>
  <si>
    <t>kg</t>
  </si>
  <si>
    <t>Ene - Abr</t>
  </si>
  <si>
    <t>Almacenaje y carga</t>
  </si>
  <si>
    <t>Subtotal Jornadas Hombre</t>
  </si>
  <si>
    <t>JORNADAS ANIMAL</t>
  </si>
  <si>
    <t>n/a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</si>
  <si>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</si>
  <si>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</si>
  <si>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</si>
  <si>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</si>
  <si>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</si>
  <si>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</si>
  <si>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</si>
  <si>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</si>
  <si>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</si>
  <si>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</si>
  <si>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Cal Agrícola</t>
  </si>
  <si>
    <t xml:space="preserve">May </t>
  </si>
  <si>
    <t>Sulpomag</t>
  </si>
  <si>
    <t xml:space="preserve">Ago </t>
  </si>
  <si>
    <t>Boronato Calcita</t>
  </si>
  <si>
    <t>Ago</t>
  </si>
  <si>
    <t>Sulfato de Zinc</t>
  </si>
  <si>
    <t>Superfosfato Triple</t>
  </si>
  <si>
    <t>Sept - Oct</t>
  </si>
  <si>
    <t>Urea</t>
  </si>
  <si>
    <t>Oct - Ene</t>
  </si>
  <si>
    <t>Salitre Potásico</t>
  </si>
  <si>
    <t>Nov - Ene</t>
  </si>
  <si>
    <t>Microlife bio Potasio</t>
  </si>
  <si>
    <t>lt</t>
  </si>
  <si>
    <t>Nov - Feb</t>
  </si>
  <si>
    <t>Borocal S AE</t>
  </si>
  <si>
    <t>INSECTICIDA</t>
  </si>
  <si>
    <t>Talstar</t>
  </si>
  <si>
    <t>anual</t>
  </si>
  <si>
    <t>Fast Plus</t>
  </si>
  <si>
    <t>Nov - Dic</t>
  </si>
  <si>
    <t>FUNGICIDA</t>
  </si>
  <si>
    <t>Cuprodul</t>
  </si>
  <si>
    <t>May - Ago</t>
  </si>
  <si>
    <t>Agrocooper SP</t>
  </si>
  <si>
    <t>HERBICIDA</t>
  </si>
  <si>
    <t>Gramoxone (Paraquat)</t>
  </si>
  <si>
    <t>Subtotal Insumos</t>
  </si>
  <si>
    <t>OTROS</t>
  </si>
  <si>
    <t>Item</t>
  </si>
  <si>
    <t>Flete</t>
  </si>
  <si>
    <t>unidad</t>
  </si>
  <si>
    <t>Análisis suelo</t>
  </si>
  <si>
    <t>May</t>
  </si>
  <si>
    <t>Bandejas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</si>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</sst>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[$$-340A]#,##0"/>
    <numFmt numFmtId="168" formatCode="[$$-2C0A]\ #,##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51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vertical="center"/>
    </xf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9" borderId="39" xfId="0" applyFont="1" applyFill="1" applyBorder="1" applyAlignment="1">
      <alignment vertical="center"/>
    </xf>
    <xf numFmtId="0" fontId="1" fillId="7" borderId="19" xfId="0" applyFont="1" applyFill="1" applyBorder="1" applyAlignment="1">
      <alignment vertical="center"/>
    </xf>
    <xf numFmtId="49" fontId="3" fillId="8" borderId="30" xfId="0" applyNumberFormat="1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/>
    </xf>
    <xf numFmtId="166" fontId="3" fillId="8" borderId="35" xfId="0" applyNumberFormat="1" applyFont="1" applyFill="1" applyBorder="1" applyAlignment="1">
      <alignment vertical="center"/>
    </xf>
    <xf numFmtId="9" fontId="3" fillId="8" borderId="36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49" fontId="4" fillId="9" borderId="19" xfId="0" applyNumberFormat="1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48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49" fontId="3" fillId="8" borderId="49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 wrapText="1"/>
    </xf>
    <xf numFmtId="167" fontId="1" fillId="2" borderId="5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 wrapText="1"/>
    </xf>
    <xf numFmtId="167" fontId="6" fillId="5" borderId="23" xfId="0" applyNumberFormat="1" applyFont="1" applyFill="1" applyBorder="1" applyAlignment="1">
      <alignment vertical="center"/>
    </xf>
    <xf numFmtId="167" fontId="6" fillId="5" borderId="24" xfId="0" applyNumberFormat="1" applyFont="1" applyFill="1" applyBorder="1" applyAlignment="1">
      <alignment vertical="center"/>
    </xf>
    <xf numFmtId="167" fontId="6" fillId="3" borderId="13" xfId="0" applyNumberFormat="1" applyFont="1" applyFill="1" applyBorder="1" applyAlignment="1">
      <alignment vertical="center"/>
    </xf>
    <xf numFmtId="167" fontId="6" fillId="3" borderId="26" xfId="0" applyNumberFormat="1" applyFont="1" applyFill="1" applyBorder="1" applyAlignment="1">
      <alignment vertical="center"/>
    </xf>
    <xf numFmtId="167" fontId="6" fillId="5" borderId="13" xfId="0" applyNumberFormat="1" applyFont="1" applyFill="1" applyBorder="1" applyAlignment="1">
      <alignment vertical="center"/>
    </xf>
    <xf numFmtId="167" fontId="6" fillId="5" borderId="26" xfId="0" applyNumberFormat="1" applyFont="1" applyFill="1" applyBorder="1" applyAlignment="1">
      <alignment vertical="center"/>
    </xf>
    <xf numFmtId="167" fontId="6" fillId="5" borderId="28" xfId="0" applyNumberFormat="1" applyFont="1" applyFill="1" applyBorder="1" applyAlignment="1">
      <alignment vertical="center"/>
    </xf>
    <xf numFmtId="167" fontId="6" fillId="6" borderId="29" xfId="0" applyNumberFormat="1" applyFont="1" applyFill="1" applyBorder="1" applyAlignment="1">
      <alignment vertical="center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13" xfId="0" applyNumberFormat="1" applyFont="1" applyFill="1" applyBorder="1" applyAlignment="1">
      <alignment vertical="center"/>
    </xf>
    <xf numFmtId="167" fontId="2" fillId="3" borderId="13" xfId="0" applyNumberFormat="1" applyFont="1" applyFill="1" applyBorder="1" applyAlignment="1">
      <alignment vertical="center"/>
    </xf>
    <xf numFmtId="167" fontId="2" fillId="3" borderId="5" xfId="0" applyNumberFormat="1" applyFont="1" applyFill="1" applyBorder="1" applyAlignment="1">
      <alignment vertical="center"/>
    </xf>
    <xf numFmtId="0" fontId="1" fillId="10" borderId="0" xfId="0" applyNumberFormat="1" applyFont="1" applyFill="1" applyAlignment="1">
      <alignment vertical="center"/>
    </xf>
    <xf numFmtId="0" fontId="1" fillId="10" borderId="19" xfId="0" applyNumberFormat="1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49" fontId="1" fillId="10" borderId="5" xfId="0" applyNumberFormat="1" applyFont="1" applyFill="1" applyBorder="1" applyAlignment="1">
      <alignment vertical="center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left" vertical="center"/>
    </xf>
    <xf numFmtId="167" fontId="1" fillId="10" borderId="5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/>
    </xf>
    <xf numFmtId="164" fontId="3" fillId="8" borderId="50" xfId="1" applyFont="1" applyFill="1" applyBorder="1" applyAlignment="1">
      <alignment vertical="center"/>
    </xf>
    <xf numFmtId="164" fontId="3" fillId="8" borderId="51" xfId="1" applyFont="1" applyFill="1" applyBorder="1" applyAlignment="1">
      <alignment vertical="center"/>
    </xf>
    <xf numFmtId="164" fontId="3" fillId="8" borderId="35" xfId="1" applyFont="1" applyFill="1" applyBorder="1" applyAlignment="1">
      <alignment vertical="center"/>
    </xf>
    <xf numFmtId="164" fontId="3" fillId="8" borderId="36" xfId="1" applyFont="1" applyFill="1" applyBorder="1" applyAlignment="1">
      <alignment vertical="center"/>
    </xf>
    <xf numFmtId="49" fontId="4" fillId="9" borderId="37" xfId="0" applyNumberFormat="1" applyFont="1" applyFill="1" applyBorder="1" applyAlignment="1">
      <alignment vertical="center"/>
    </xf>
    <xf numFmtId="0" fontId="3" fillId="9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3" fillId="10" borderId="52" xfId="0" applyNumberFormat="1" applyFont="1" applyFill="1" applyBorder="1" applyAlignment="1">
      <alignment horizontal="left" vertical="center" wrapText="1"/>
    </xf>
    <xf numFmtId="49" fontId="3" fillId="10" borderId="53" xfId="0" applyNumberFormat="1" applyFont="1" applyFill="1" applyBorder="1" applyAlignment="1">
      <alignment horizontal="left" vertical="center" wrapText="1"/>
    </xf>
    <xf numFmtId="49" fontId="3" fillId="10" borderId="54" xfId="0" applyNumberFormat="1" applyFont="1" applyFill="1" applyBorder="1" applyAlignment="1">
      <alignment horizontal="left" vertical="center" wrapText="1"/>
    </xf>
    <xf numFmtId="49" fontId="3" fillId="10" borderId="52" xfId="0" applyNumberFormat="1" applyFont="1" applyFill="1" applyBorder="1" applyAlignment="1">
      <alignment horizontal="left" vertical="center"/>
    </xf>
    <xf numFmtId="49" fontId="3" fillId="10" borderId="53" xfId="0" applyNumberFormat="1" applyFont="1" applyFill="1" applyBorder="1" applyAlignment="1">
      <alignment horizontal="left" vertical="center"/>
    </xf>
    <xf numFmtId="49" fontId="3" fillId="10" borderId="54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0"/>
  <sheetViews>
    <sheetView showGridLines="0" tabSelected="1" topLeftCell="A62" zoomScaleNormal="100" zoomScaleSheetLayoutView="100" workbookViewId="0">
      <selection activeCell="E61" sqref="E61"/>
    </sheetView>
  </sheetViews>
  <sheetFormatPr defaultColWidth="10.85546875" defaultRowHeight="11.25" customHeight="1"/>
  <cols>
    <col min="1" max="1" width="17.5703125" style="27" customWidth="1"/>
    <col min="2" max="2" width="19.42578125" style="27" customWidth="1"/>
    <col min="3" max="3" width="9.42578125" style="27" customWidth="1"/>
    <col min="4" max="4" width="16.7109375" style="27" customWidth="1"/>
    <col min="5" max="5" width="11" style="27" customWidth="1"/>
    <col min="6" max="6" width="12.42578125" style="27" customWidth="1"/>
    <col min="7" max="254" width="10.85546875" style="27" customWidth="1"/>
    <col min="255" max="16384" width="10.85546875" style="28"/>
  </cols>
  <sheetData>
    <row r="1" spans="1:6" ht="15" customHeight="1">
      <c r="A1" s="26"/>
      <c r="B1" s="26"/>
      <c r="C1" s="26"/>
      <c r="D1" s="26"/>
      <c r="E1" s="26"/>
      <c r="F1" s="26"/>
    </row>
    <row r="2" spans="1:6" ht="15" customHeight="1">
      <c r="A2" s="26"/>
      <c r="B2" s="26"/>
      <c r="C2" s="26"/>
      <c r="D2" s="26"/>
      <c r="E2" s="26"/>
      <c r="F2" s="26"/>
    </row>
    <row r="3" spans="1:6" ht="15" customHeight="1">
      <c r="A3" s="26"/>
      <c r="B3" s="26"/>
      <c r="C3" s="26"/>
      <c r="D3" s="26"/>
      <c r="E3" s="26"/>
      <c r="F3" s="26"/>
    </row>
    <row r="4" spans="1:6" ht="15" customHeight="1">
      <c r="A4" s="26"/>
      <c r="B4" s="26"/>
      <c r="C4" s="26"/>
      <c r="D4" s="26"/>
      <c r="E4" s="26"/>
      <c r="F4" s="26"/>
    </row>
    <row r="5" spans="1:6" ht="15" customHeight="1">
      <c r="A5" s="26"/>
      <c r="B5" s="26"/>
      <c r="C5" s="26"/>
      <c r="D5" s="26"/>
      <c r="E5" s="26"/>
      <c r="F5" s="26"/>
    </row>
    <row r="6" spans="1:6" ht="15" customHeight="1">
      <c r="A6" s="26"/>
      <c r="B6" s="26"/>
      <c r="C6" s="26"/>
      <c r="D6" s="26"/>
      <c r="E6" s="26"/>
      <c r="F6" s="26"/>
    </row>
    <row r="7" spans="1:6" ht="15" customHeight="1">
      <c r="A7" s="29"/>
      <c r="B7" s="30"/>
      <c r="C7" s="26"/>
      <c r="D7" s="30"/>
      <c r="E7" s="30"/>
      <c r="F7" s="30"/>
    </row>
    <row r="8" spans="1:6" ht="12.75">
      <c r="A8" s="31" t="s">
        <v>0</v>
      </c>
      <c r="B8" s="10" t="s">
        <v>1</v>
      </c>
      <c r="C8" s="32"/>
      <c r="D8" s="139" t="s">
        <v>2</v>
      </c>
      <c r="E8" s="140"/>
      <c r="F8" s="12">
        <v>8000</v>
      </c>
    </row>
    <row r="9" spans="1:6" ht="12.75">
      <c r="A9" s="1" t="s">
        <v>3</v>
      </c>
      <c r="B9" s="10" t="s">
        <v>4</v>
      </c>
      <c r="C9" s="32"/>
      <c r="D9" s="137" t="s">
        <v>5</v>
      </c>
      <c r="E9" s="138"/>
      <c r="F9" s="9" t="s">
        <v>6</v>
      </c>
    </row>
    <row r="10" spans="1:6" ht="12.75">
      <c r="A10" s="1" t="s">
        <v>7</v>
      </c>
      <c r="B10" s="9" t="s">
        <v>8</v>
      </c>
      <c r="C10" s="32"/>
      <c r="D10" s="137" t="s">
        <v>9</v>
      </c>
      <c r="E10" s="138"/>
      <c r="F10" s="107">
        <v>1800</v>
      </c>
    </row>
    <row r="11" spans="1:6" ht="11.25" customHeight="1">
      <c r="A11" s="1" t="s">
        <v>10</v>
      </c>
      <c r="B11" s="10" t="s">
        <v>11</v>
      </c>
      <c r="C11" s="32"/>
      <c r="D11" s="24" t="s">
        <v>12</v>
      </c>
      <c r="E11" s="25"/>
      <c r="F11" s="108">
        <f>(F8*F10)</f>
        <v>14400000</v>
      </c>
    </row>
    <row r="12" spans="1:6" ht="25.5">
      <c r="A12" s="1" t="s">
        <v>13</v>
      </c>
      <c r="B12" s="9" t="s">
        <v>14</v>
      </c>
      <c r="C12" s="32"/>
      <c r="D12" s="137" t="s">
        <v>15</v>
      </c>
      <c r="E12" s="138"/>
      <c r="F12" s="10" t="s">
        <v>16</v>
      </c>
    </row>
    <row r="13" spans="1:6" ht="12.75">
      <c r="A13" s="1" t="s">
        <v>17</v>
      </c>
      <c r="B13" s="10" t="s">
        <v>18</v>
      </c>
      <c r="C13" s="32"/>
      <c r="D13" s="137" t="s">
        <v>19</v>
      </c>
      <c r="E13" s="138"/>
      <c r="F13" s="9" t="s">
        <v>6</v>
      </c>
    </row>
    <row r="14" spans="1:6" ht="13.5" customHeight="1">
      <c r="A14" s="1" t="s">
        <v>20</v>
      </c>
      <c r="B14" s="21">
        <v>44562</v>
      </c>
      <c r="C14" s="32"/>
      <c r="D14" s="141" t="s">
        <v>21</v>
      </c>
      <c r="E14" s="142"/>
      <c r="F14" s="10" t="s">
        <v>22</v>
      </c>
    </row>
    <row r="15" spans="1:6" ht="12" customHeight="1">
      <c r="A15" s="33"/>
      <c r="B15" s="34"/>
      <c r="C15" s="30"/>
      <c r="D15" s="35"/>
      <c r="E15" s="35"/>
      <c r="F15" s="36"/>
    </row>
    <row r="16" spans="1:6" ht="12" customHeight="1">
      <c r="A16" s="143" t="s">
        <v>23</v>
      </c>
      <c r="B16" s="144"/>
      <c r="C16" s="144"/>
      <c r="D16" s="144"/>
      <c r="E16" s="144"/>
      <c r="F16" s="144"/>
    </row>
    <row r="17" spans="1:6" ht="12" customHeight="1">
      <c r="A17" s="37"/>
      <c r="B17" s="38"/>
      <c r="C17" s="38"/>
      <c r="D17" s="38"/>
      <c r="E17" s="39"/>
      <c r="F17" s="39"/>
    </row>
    <row r="18" spans="1:6" ht="12" customHeight="1">
      <c r="A18" s="40" t="s">
        <v>24</v>
      </c>
      <c r="B18" s="41"/>
      <c r="C18" s="30"/>
      <c r="D18" s="30"/>
      <c r="E18" s="30"/>
      <c r="F18" s="30"/>
    </row>
    <row r="19" spans="1:6" ht="24" customHeight="1">
      <c r="A19" s="42" t="s">
        <v>25</v>
      </c>
      <c r="B19" s="42" t="s">
        <v>26</v>
      </c>
      <c r="C19" s="42" t="s">
        <v>27</v>
      </c>
      <c r="D19" s="42" t="s">
        <v>28</v>
      </c>
      <c r="E19" s="42" t="s">
        <v>29</v>
      </c>
      <c r="F19" s="42" t="s">
        <v>30</v>
      </c>
    </row>
    <row r="20" spans="1:6" ht="12.75">
      <c r="A20" s="22" t="s">
        <v>31</v>
      </c>
      <c r="B20" s="2" t="s">
        <v>32</v>
      </c>
      <c r="C20" s="16">
        <v>5</v>
      </c>
      <c r="D20" s="23" t="s">
        <v>33</v>
      </c>
      <c r="E20" s="117">
        <v>20000</v>
      </c>
      <c r="F20" s="117">
        <f>E20*C20</f>
        <v>100000</v>
      </c>
    </row>
    <row r="21" spans="1:6" ht="12.75">
      <c r="A21" s="23" t="s">
        <v>34</v>
      </c>
      <c r="B21" s="2" t="s">
        <v>32</v>
      </c>
      <c r="C21" s="16">
        <v>5</v>
      </c>
      <c r="D21" s="23" t="s">
        <v>33</v>
      </c>
      <c r="E21" s="117">
        <v>20000</v>
      </c>
      <c r="F21" s="117">
        <f t="shared" ref="F21:F29" si="0">E21*C21</f>
        <v>100000</v>
      </c>
    </row>
    <row r="22" spans="1:6" ht="12.75">
      <c r="A22" s="23" t="s">
        <v>35</v>
      </c>
      <c r="B22" s="2" t="s">
        <v>32</v>
      </c>
      <c r="C22" s="16">
        <v>10</v>
      </c>
      <c r="D22" s="23" t="s">
        <v>36</v>
      </c>
      <c r="E22" s="117">
        <v>20000</v>
      </c>
      <c r="F22" s="117">
        <f t="shared" si="0"/>
        <v>200000</v>
      </c>
    </row>
    <row r="23" spans="1:6" ht="12.75">
      <c r="A23" s="23" t="s">
        <v>37</v>
      </c>
      <c r="B23" s="2" t="s">
        <v>32</v>
      </c>
      <c r="C23" s="16">
        <v>6</v>
      </c>
      <c r="D23" s="23" t="s">
        <v>38</v>
      </c>
      <c r="E23" s="117">
        <v>20000</v>
      </c>
      <c r="F23" s="117">
        <f t="shared" si="0"/>
        <v>120000</v>
      </c>
    </row>
    <row r="24" spans="1:6" ht="12.75">
      <c r="A24" s="23" t="s">
        <v>39</v>
      </c>
      <c r="B24" s="2" t="s">
        <v>32</v>
      </c>
      <c r="C24" s="16">
        <v>3</v>
      </c>
      <c r="D24" s="23" t="s">
        <v>40</v>
      </c>
      <c r="E24" s="117">
        <v>20000</v>
      </c>
      <c r="F24" s="117">
        <f t="shared" si="0"/>
        <v>60000</v>
      </c>
    </row>
    <row r="25" spans="1:6" ht="12.75">
      <c r="A25" s="23" t="s">
        <v>41</v>
      </c>
      <c r="B25" s="2" t="s">
        <v>32</v>
      </c>
      <c r="C25" s="16">
        <v>3</v>
      </c>
      <c r="D25" s="23" t="s">
        <v>42</v>
      </c>
      <c r="E25" s="117">
        <v>20000</v>
      </c>
      <c r="F25" s="117">
        <f t="shared" si="0"/>
        <v>60000</v>
      </c>
    </row>
    <row r="26" spans="1:6" ht="12.75">
      <c r="A26" s="23" t="s">
        <v>43</v>
      </c>
      <c r="B26" s="2" t="s">
        <v>32</v>
      </c>
      <c r="C26" s="16">
        <v>5</v>
      </c>
      <c r="D26" s="23" t="s">
        <v>44</v>
      </c>
      <c r="E26" s="117">
        <v>20000</v>
      </c>
      <c r="F26" s="117">
        <f t="shared" si="0"/>
        <v>100000</v>
      </c>
    </row>
    <row r="27" spans="1:6" ht="12.75" customHeight="1">
      <c r="A27" s="23" t="s">
        <v>45</v>
      </c>
      <c r="B27" s="2" t="s">
        <v>32</v>
      </c>
      <c r="C27" s="16">
        <v>10</v>
      </c>
      <c r="D27" s="23" t="s">
        <v>46</v>
      </c>
      <c r="E27" s="117">
        <v>20000</v>
      </c>
      <c r="F27" s="117">
        <f t="shared" si="0"/>
        <v>200000</v>
      </c>
    </row>
    <row r="28" spans="1:6" ht="12.75" customHeight="1">
      <c r="A28" s="23" t="s">
        <v>47</v>
      </c>
      <c r="B28" s="2" t="s">
        <v>48</v>
      </c>
      <c r="C28" s="16">
        <v>8000</v>
      </c>
      <c r="D28" s="23" t="s">
        <v>49</v>
      </c>
      <c r="E28" s="117">
        <v>1000</v>
      </c>
      <c r="F28" s="117">
        <f t="shared" si="0"/>
        <v>8000000</v>
      </c>
    </row>
    <row r="29" spans="1:6" ht="12.75" customHeight="1">
      <c r="A29" s="23" t="s">
        <v>50</v>
      </c>
      <c r="B29" s="2" t="s">
        <v>48</v>
      </c>
      <c r="C29" s="16">
        <v>8000</v>
      </c>
      <c r="D29" s="23" t="s">
        <v>49</v>
      </c>
      <c r="E29" s="117">
        <v>50</v>
      </c>
      <c r="F29" s="117">
        <f t="shared" si="0"/>
        <v>400000</v>
      </c>
    </row>
    <row r="30" spans="1:6" ht="12.75" customHeight="1">
      <c r="A30" s="3" t="s">
        <v>51</v>
      </c>
      <c r="B30" s="4"/>
      <c r="C30" s="4"/>
      <c r="D30" s="4"/>
      <c r="E30" s="120"/>
      <c r="F30" s="120">
        <f>SUM(F20:F29)</f>
        <v>9340000</v>
      </c>
    </row>
    <row r="31" spans="1:6" ht="12" customHeight="1">
      <c r="A31" s="37"/>
      <c r="B31" s="39"/>
      <c r="C31" s="39"/>
      <c r="D31" s="39"/>
      <c r="E31" s="43"/>
      <c r="F31" s="43"/>
    </row>
    <row r="32" spans="1:6" ht="12" customHeight="1">
      <c r="A32" s="44" t="s">
        <v>52</v>
      </c>
      <c r="B32" s="45"/>
      <c r="C32" s="46"/>
      <c r="D32" s="46"/>
      <c r="E32" s="29"/>
      <c r="F32" s="29"/>
    </row>
    <row r="33" spans="1:254" ht="24" customHeight="1">
      <c r="A33" s="47" t="s">
        <v>25</v>
      </c>
      <c r="B33" s="48" t="s">
        <v>26</v>
      </c>
      <c r="C33" s="48" t="s">
        <v>27</v>
      </c>
      <c r="D33" s="47" t="s">
        <v>28</v>
      </c>
      <c r="E33" s="48" t="s">
        <v>29</v>
      </c>
      <c r="F33" s="47" t="s">
        <v>30</v>
      </c>
    </row>
    <row r="34" spans="1:254" ht="12" customHeight="1">
      <c r="A34" s="49" t="s">
        <v>53</v>
      </c>
      <c r="B34" s="50" t="s">
        <v>54</v>
      </c>
      <c r="C34" s="50"/>
      <c r="D34" s="50"/>
      <c r="E34" s="118"/>
      <c r="F34" s="118"/>
    </row>
    <row r="35" spans="1:254" ht="12" customHeight="1">
      <c r="A35" s="5" t="s">
        <v>55</v>
      </c>
      <c r="B35" s="6"/>
      <c r="C35" s="6"/>
      <c r="D35" s="6"/>
      <c r="E35" s="7"/>
      <c r="F35" s="7"/>
    </row>
    <row r="36" spans="1:254" ht="12" customHeight="1">
      <c r="A36" s="51"/>
      <c r="B36" s="52"/>
      <c r="C36" s="52"/>
      <c r="D36" s="52"/>
      <c r="E36" s="53"/>
      <c r="F36" s="53"/>
    </row>
    <row r="37" spans="1:254" ht="12" customHeight="1">
      <c r="A37" s="44" t="s">
        <v>56</v>
      </c>
      <c r="B37" s="45"/>
      <c r="C37" s="46"/>
      <c r="D37" s="46"/>
      <c r="E37" s="29"/>
      <c r="F37" s="29"/>
    </row>
    <row r="38" spans="1:254" ht="24" customHeight="1">
      <c r="A38" s="54" t="s">
        <v>25</v>
      </c>
      <c r="B38" s="54" t="s">
        <v>26</v>
      </c>
      <c r="C38" s="54" t="s">
        <v>27</v>
      </c>
      <c r="D38" s="54" t="s">
        <v>28</v>
      </c>
      <c r="E38" s="55" t="s">
        <v>29</v>
      </c>
      <c r="F38" s="54" t="s">
        <v>30</v>
      </c>
    </row>
    <row r="39" spans="1:254" ht="12.75" customHeight="1">
      <c r="A39" s="23" t="s">
        <v>53</v>
      </c>
      <c r="B39" s="2" t="s">
        <v>57</v>
      </c>
      <c r="C39" s="16"/>
      <c r="D39" s="17"/>
      <c r="E39" s="117"/>
      <c r="F39" s="117">
        <f t="shared" ref="F39" si="1">(C39*E39)</f>
        <v>0</v>
      </c>
    </row>
    <row r="40" spans="1:254" ht="12.75" customHeight="1">
      <c r="A40" s="5" t="s">
        <v>58</v>
      </c>
      <c r="B40" s="6"/>
      <c r="C40" s="6"/>
      <c r="D40" s="6"/>
      <c r="E40" s="119"/>
      <c r="F40" s="119">
        <f>SUM(F39:F39)</f>
        <v>0</v>
      </c>
    </row>
    <row r="41" spans="1:254" ht="12" customHeight="1">
      <c r="A41" s="51"/>
      <c r="B41" s="52"/>
      <c r="C41" s="52"/>
      <c r="D41" s="52"/>
      <c r="E41" s="53"/>
      <c r="F41" s="53"/>
    </row>
    <row r="42" spans="1:254" ht="12" customHeight="1">
      <c r="A42" s="44" t="s">
        <v>59</v>
      </c>
      <c r="B42" s="45"/>
      <c r="C42" s="46"/>
      <c r="D42" s="46"/>
      <c r="E42" s="29"/>
      <c r="F42" s="29"/>
    </row>
    <row r="43" spans="1:254" ht="24" customHeight="1">
      <c r="A43" s="55" t="s">
        <v>60</v>
      </c>
      <c r="B43" s="55" t="s">
        <v>61</v>
      </c>
      <c r="C43" s="55" t="s">
        <v>62</v>
      </c>
      <c r="D43" s="55" t="s">
        <v>28</v>
      </c>
      <c r="E43" s="55" t="s">
        <v>29</v>
      </c>
      <c r="F43" s="55" t="s">
        <v>30</v>
      </c>
      <c r="J43" s="56"/>
    </row>
    <row r="44" spans="1:254" s="123" customFormat="1" ht="12.75" customHeight="1">
      <c r="A44" s="145" t="s">
        <v>63</v>
      </c>
      <c r="B44" s="146"/>
      <c r="C44" s="146"/>
      <c r="D44" s="146"/>
      <c r="E44" s="146"/>
      <c r="F44" s="147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1"/>
      <c r="IP44" s="121"/>
      <c r="IQ44" s="121"/>
      <c r="IR44" s="121"/>
      <c r="IS44" s="121"/>
      <c r="IT44" s="121"/>
    </row>
    <row r="45" spans="1:254" s="123" customFormat="1" ht="12.75" customHeight="1">
      <c r="A45" s="124" t="s">
        <v>64</v>
      </c>
      <c r="B45" s="125" t="s">
        <v>48</v>
      </c>
      <c r="C45" s="126">
        <v>1000</v>
      </c>
      <c r="D45" s="127" t="s">
        <v>65</v>
      </c>
      <c r="E45" s="128">
        <v>140</v>
      </c>
      <c r="F45" s="128">
        <f>(C45*E45)</f>
        <v>140000</v>
      </c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1"/>
      <c r="IP45" s="121"/>
      <c r="IQ45" s="121"/>
      <c r="IR45" s="121"/>
      <c r="IS45" s="121"/>
      <c r="IT45" s="121"/>
    </row>
    <row r="46" spans="1:254" s="123" customFormat="1" ht="12.75" customHeight="1">
      <c r="A46" s="124" t="s">
        <v>66</v>
      </c>
      <c r="B46" s="125" t="s">
        <v>48</v>
      </c>
      <c r="C46" s="126">
        <v>50</v>
      </c>
      <c r="D46" s="127" t="s">
        <v>67</v>
      </c>
      <c r="E46" s="128">
        <v>1680</v>
      </c>
      <c r="F46" s="128">
        <f t="shared" ref="F46:F53" si="2">(C46*E46)</f>
        <v>84000</v>
      </c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1"/>
      <c r="IP46" s="121"/>
      <c r="IQ46" s="121"/>
      <c r="IR46" s="121"/>
      <c r="IS46" s="121"/>
      <c r="IT46" s="121"/>
    </row>
    <row r="47" spans="1:254" s="123" customFormat="1" ht="12.75" customHeight="1">
      <c r="A47" s="124" t="s">
        <v>68</v>
      </c>
      <c r="B47" s="125" t="s">
        <v>48</v>
      </c>
      <c r="C47" s="126">
        <v>10</v>
      </c>
      <c r="D47" s="127" t="s">
        <v>69</v>
      </c>
      <c r="E47" s="128">
        <v>231</v>
      </c>
      <c r="F47" s="128">
        <f t="shared" si="2"/>
        <v>2310</v>
      </c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</row>
    <row r="48" spans="1:254" s="123" customFormat="1" ht="12.75" customHeight="1">
      <c r="A48" s="124" t="s">
        <v>70</v>
      </c>
      <c r="B48" s="125" t="s">
        <v>48</v>
      </c>
      <c r="C48" s="126">
        <v>5</v>
      </c>
      <c r="D48" s="127" t="s">
        <v>69</v>
      </c>
      <c r="E48" s="128">
        <v>2520</v>
      </c>
      <c r="F48" s="128">
        <f t="shared" si="2"/>
        <v>12600</v>
      </c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1"/>
      <c r="IP48" s="121"/>
      <c r="IQ48" s="121"/>
      <c r="IR48" s="121"/>
      <c r="IS48" s="121"/>
      <c r="IT48" s="121"/>
    </row>
    <row r="49" spans="1:254" s="123" customFormat="1" ht="12.75" customHeight="1">
      <c r="A49" s="124" t="s">
        <v>71</v>
      </c>
      <c r="B49" s="125" t="s">
        <v>48</v>
      </c>
      <c r="C49" s="126">
        <v>132</v>
      </c>
      <c r="D49" s="127" t="s">
        <v>72</v>
      </c>
      <c r="E49" s="128">
        <v>1440</v>
      </c>
      <c r="F49" s="128">
        <f t="shared" si="2"/>
        <v>190080</v>
      </c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</row>
    <row r="50" spans="1:254" s="123" customFormat="1" ht="12.75" customHeight="1">
      <c r="A50" s="124" t="s">
        <v>73</v>
      </c>
      <c r="B50" s="125" t="s">
        <v>48</v>
      </c>
      <c r="C50" s="126">
        <v>200</v>
      </c>
      <c r="D50" s="127" t="s">
        <v>74</v>
      </c>
      <c r="E50" s="128">
        <v>1280</v>
      </c>
      <c r="F50" s="128">
        <f t="shared" si="2"/>
        <v>256000</v>
      </c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</row>
    <row r="51" spans="1:254" s="123" customFormat="1" ht="12.75" customHeight="1">
      <c r="A51" s="124" t="s">
        <v>75</v>
      </c>
      <c r="B51" s="125" t="s">
        <v>48</v>
      </c>
      <c r="C51" s="126">
        <v>200</v>
      </c>
      <c r="D51" s="127" t="s">
        <v>76</v>
      </c>
      <c r="E51" s="128">
        <v>1360</v>
      </c>
      <c r="F51" s="128">
        <f t="shared" si="2"/>
        <v>272000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</row>
    <row r="52" spans="1:254" s="123" customFormat="1" ht="12.75" customHeight="1">
      <c r="A52" s="124" t="s">
        <v>77</v>
      </c>
      <c r="B52" s="125" t="s">
        <v>78</v>
      </c>
      <c r="C52" s="126">
        <v>5</v>
      </c>
      <c r="D52" s="127" t="s">
        <v>79</v>
      </c>
      <c r="E52" s="128">
        <v>24990</v>
      </c>
      <c r="F52" s="128">
        <f t="shared" si="2"/>
        <v>124950</v>
      </c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</row>
    <row r="53" spans="1:254" s="123" customFormat="1" ht="12.75" customHeight="1">
      <c r="A53" s="124" t="s">
        <v>80</v>
      </c>
      <c r="B53" s="125" t="s">
        <v>48</v>
      </c>
      <c r="C53" s="126">
        <v>2</v>
      </c>
      <c r="D53" s="127" t="s">
        <v>79</v>
      </c>
      <c r="E53" s="128">
        <v>12000</v>
      </c>
      <c r="F53" s="128">
        <f t="shared" si="2"/>
        <v>24000</v>
      </c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</row>
    <row r="54" spans="1:254" s="123" customFormat="1" ht="12.75" customHeight="1">
      <c r="A54" s="148" t="s">
        <v>81</v>
      </c>
      <c r="B54" s="149"/>
      <c r="C54" s="149"/>
      <c r="D54" s="149"/>
      <c r="E54" s="149"/>
      <c r="F54" s="150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</row>
    <row r="55" spans="1:254" s="123" customFormat="1" ht="12.75" customHeight="1">
      <c r="A55" s="124" t="s">
        <v>82</v>
      </c>
      <c r="B55" s="129" t="s">
        <v>78</v>
      </c>
      <c r="C55" s="129">
        <v>0.6</v>
      </c>
      <c r="D55" s="130" t="s">
        <v>83</v>
      </c>
      <c r="E55" s="128">
        <v>35290</v>
      </c>
      <c r="F55" s="128">
        <f>C55*E55</f>
        <v>21174</v>
      </c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</row>
    <row r="56" spans="1:254" s="123" customFormat="1" ht="12.75" customHeight="1">
      <c r="A56" s="124" t="s">
        <v>84</v>
      </c>
      <c r="B56" s="125" t="s">
        <v>78</v>
      </c>
      <c r="C56" s="126">
        <v>0.3</v>
      </c>
      <c r="D56" s="127" t="s">
        <v>85</v>
      </c>
      <c r="E56" s="128">
        <v>17890</v>
      </c>
      <c r="F56" s="128">
        <f>(C56*E56)</f>
        <v>5367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</row>
    <row r="57" spans="1:254" s="123" customFormat="1" ht="12.75" customHeight="1">
      <c r="A57" s="148" t="s">
        <v>86</v>
      </c>
      <c r="B57" s="149"/>
      <c r="C57" s="149"/>
      <c r="D57" s="149"/>
      <c r="E57" s="149"/>
      <c r="F57" s="150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</row>
    <row r="58" spans="1:254" s="123" customFormat="1" ht="12.75" customHeight="1">
      <c r="A58" s="124" t="s">
        <v>87</v>
      </c>
      <c r="B58" s="125" t="s">
        <v>48</v>
      </c>
      <c r="C58" s="126">
        <v>2</v>
      </c>
      <c r="D58" s="127" t="s">
        <v>88</v>
      </c>
      <c r="E58" s="128">
        <v>13000</v>
      </c>
      <c r="F58" s="128">
        <f>(C58*E58)</f>
        <v>26000</v>
      </c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</row>
    <row r="59" spans="1:254" s="123" customFormat="1" ht="12.75" customHeight="1">
      <c r="A59" s="124" t="s">
        <v>89</v>
      </c>
      <c r="B59" s="129" t="s">
        <v>48</v>
      </c>
      <c r="C59" s="129">
        <v>1</v>
      </c>
      <c r="D59" s="130" t="s">
        <v>83</v>
      </c>
      <c r="E59" s="128">
        <v>44500</v>
      </c>
      <c r="F59" s="128">
        <f>(C59*E59)</f>
        <v>44500</v>
      </c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</row>
    <row r="60" spans="1:254" s="123" customFormat="1" ht="12.75" customHeight="1">
      <c r="A60" s="148" t="s">
        <v>90</v>
      </c>
      <c r="B60" s="149"/>
      <c r="C60" s="149"/>
      <c r="D60" s="149"/>
      <c r="E60" s="149"/>
      <c r="F60" s="150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</row>
    <row r="61" spans="1:254" ht="12.75" customHeight="1">
      <c r="A61" s="24" t="s">
        <v>91</v>
      </c>
      <c r="B61" s="11" t="s">
        <v>78</v>
      </c>
      <c r="C61" s="18">
        <v>2</v>
      </c>
      <c r="D61" s="19" t="s">
        <v>83</v>
      </c>
      <c r="E61" s="107">
        <v>10000</v>
      </c>
      <c r="F61" s="107">
        <f>(C61*E61)</f>
        <v>20000</v>
      </c>
    </row>
    <row r="62" spans="1:254" ht="13.5" customHeight="1">
      <c r="A62" s="5" t="s">
        <v>92</v>
      </c>
      <c r="B62" s="6"/>
      <c r="C62" s="6"/>
      <c r="D62" s="6"/>
      <c r="E62" s="7"/>
      <c r="F62" s="8">
        <f>SUM(F45:F61)</f>
        <v>1222981</v>
      </c>
    </row>
    <row r="63" spans="1:254" ht="12" customHeight="1">
      <c r="A63" s="51"/>
      <c r="B63" s="52"/>
      <c r="C63" s="52"/>
      <c r="D63" s="57"/>
      <c r="E63" s="53"/>
      <c r="F63" s="53"/>
    </row>
    <row r="64" spans="1:254" ht="12" customHeight="1">
      <c r="A64" s="44" t="s">
        <v>93</v>
      </c>
      <c r="B64" s="45"/>
      <c r="C64" s="46"/>
      <c r="D64" s="46"/>
      <c r="E64" s="29"/>
      <c r="F64" s="29"/>
    </row>
    <row r="65" spans="1:6" ht="24" customHeight="1">
      <c r="A65" s="54" t="s">
        <v>94</v>
      </c>
      <c r="B65" s="55" t="s">
        <v>61</v>
      </c>
      <c r="C65" s="55" t="s">
        <v>62</v>
      </c>
      <c r="D65" s="54" t="s">
        <v>28</v>
      </c>
      <c r="E65" s="55" t="s">
        <v>29</v>
      </c>
      <c r="F65" s="54" t="s">
        <v>30</v>
      </c>
    </row>
    <row r="66" spans="1:6" ht="12.75">
      <c r="A66" s="17" t="s">
        <v>95</v>
      </c>
      <c r="B66" s="11" t="s">
        <v>96</v>
      </c>
      <c r="C66" s="20">
        <v>10</v>
      </c>
      <c r="D66" s="17" t="s">
        <v>83</v>
      </c>
      <c r="E66" s="107">
        <v>10000</v>
      </c>
      <c r="F66" s="107">
        <f>(C66*E66)</f>
        <v>100000</v>
      </c>
    </row>
    <row r="67" spans="1:6" ht="12.75">
      <c r="A67" s="17" t="s">
        <v>97</v>
      </c>
      <c r="B67" s="11" t="s">
        <v>96</v>
      </c>
      <c r="C67" s="20">
        <v>1</v>
      </c>
      <c r="D67" s="17" t="s">
        <v>98</v>
      </c>
      <c r="E67" s="107">
        <v>37990</v>
      </c>
      <c r="F67" s="107">
        <f t="shared" ref="F67:F69" si="3">(C67*E67)</f>
        <v>37990</v>
      </c>
    </row>
    <row r="68" spans="1:6" ht="12.75">
      <c r="A68" s="17" t="s">
        <v>99</v>
      </c>
      <c r="B68" s="11" t="s">
        <v>96</v>
      </c>
      <c r="C68" s="20">
        <v>300</v>
      </c>
      <c r="D68" s="17" t="s">
        <v>49</v>
      </c>
      <c r="E68" s="107">
        <v>1000</v>
      </c>
      <c r="F68" s="107">
        <f t="shared" si="3"/>
        <v>300000</v>
      </c>
    </row>
    <row r="69" spans="1:6" ht="19.5" customHeight="1">
      <c r="A69" s="14" t="s">
        <v>100</v>
      </c>
      <c r="B69" s="13"/>
      <c r="C69" s="12"/>
      <c r="D69" s="15"/>
      <c r="E69" s="107"/>
      <c r="F69" s="107">
        <f t="shared" si="3"/>
        <v>0</v>
      </c>
    </row>
    <row r="70" spans="1:6" ht="13.5" customHeight="1">
      <c r="A70" s="58" t="s">
        <v>101</v>
      </c>
      <c r="B70" s="59"/>
      <c r="C70" s="59"/>
      <c r="D70" s="59"/>
      <c r="E70" s="60"/>
      <c r="F70" s="61">
        <f>SUM(F66:F69)</f>
        <v>437990</v>
      </c>
    </row>
    <row r="71" spans="1:6" ht="12" customHeight="1">
      <c r="A71" s="62"/>
      <c r="B71" s="62"/>
      <c r="C71" s="62"/>
      <c r="D71" s="62"/>
      <c r="E71" s="63"/>
      <c r="F71" s="63"/>
    </row>
    <row r="72" spans="1:6" ht="12" customHeight="1">
      <c r="A72" s="64" t="s">
        <v>102</v>
      </c>
      <c r="B72" s="65"/>
      <c r="C72" s="65"/>
      <c r="D72" s="65"/>
      <c r="E72" s="109"/>
      <c r="F72" s="110">
        <f>F30+F40+F62+F70</f>
        <v>11000971</v>
      </c>
    </row>
    <row r="73" spans="1:6" ht="12" customHeight="1">
      <c r="A73" s="66" t="s">
        <v>103</v>
      </c>
      <c r="B73" s="67"/>
      <c r="C73" s="67"/>
      <c r="D73" s="67"/>
      <c r="E73" s="111"/>
      <c r="F73" s="112">
        <f>F72*0.05</f>
        <v>550048.55000000005</v>
      </c>
    </row>
    <row r="74" spans="1:6" ht="12" customHeight="1">
      <c r="A74" s="68" t="s">
        <v>104</v>
      </c>
      <c r="B74" s="69"/>
      <c r="C74" s="69"/>
      <c r="D74" s="69"/>
      <c r="E74" s="113"/>
      <c r="F74" s="114">
        <f>F73+F72</f>
        <v>11551019.550000001</v>
      </c>
    </row>
    <row r="75" spans="1:6" ht="12" customHeight="1">
      <c r="A75" s="66" t="s">
        <v>105</v>
      </c>
      <c r="B75" s="67"/>
      <c r="C75" s="67"/>
      <c r="D75" s="67"/>
      <c r="E75" s="111"/>
      <c r="F75" s="112">
        <f>F11</f>
        <v>14400000</v>
      </c>
    </row>
    <row r="76" spans="1:6" ht="12" customHeight="1">
      <c r="A76" s="70" t="s">
        <v>106</v>
      </c>
      <c r="B76" s="71"/>
      <c r="C76" s="71"/>
      <c r="D76" s="71"/>
      <c r="E76" s="115"/>
      <c r="F76" s="116">
        <f>F75-F74</f>
        <v>2848980.4499999993</v>
      </c>
    </row>
    <row r="77" spans="1:6" ht="12" customHeight="1">
      <c r="A77" s="72" t="s">
        <v>107</v>
      </c>
      <c r="B77" s="73"/>
      <c r="C77" s="73"/>
      <c r="D77" s="73"/>
      <c r="E77" s="73"/>
      <c r="F77" s="74"/>
    </row>
    <row r="78" spans="1:6" ht="12.75" customHeight="1" thickBot="1">
      <c r="A78" s="75"/>
      <c r="B78" s="73"/>
      <c r="C78" s="73"/>
      <c r="D78" s="73"/>
      <c r="E78" s="73"/>
      <c r="F78" s="74"/>
    </row>
    <row r="79" spans="1:6" ht="12" customHeight="1">
      <c r="A79" s="76" t="s">
        <v>108</v>
      </c>
      <c r="B79" s="77"/>
      <c r="C79" s="77"/>
      <c r="D79" s="77"/>
      <c r="E79" s="78"/>
      <c r="F79" s="74"/>
    </row>
    <row r="80" spans="1:6" ht="12" customHeight="1">
      <c r="A80" s="79" t="s">
        <v>109</v>
      </c>
      <c r="B80" s="75"/>
      <c r="C80" s="75"/>
      <c r="D80" s="75"/>
      <c r="E80" s="80"/>
      <c r="F80" s="74"/>
    </row>
    <row r="81" spans="1:6" ht="12" customHeight="1">
      <c r="A81" s="79" t="s">
        <v>110</v>
      </c>
      <c r="B81" s="75"/>
      <c r="C81" s="75"/>
      <c r="D81" s="75"/>
      <c r="E81" s="80"/>
      <c r="F81" s="74"/>
    </row>
    <row r="82" spans="1:6" ht="12" customHeight="1">
      <c r="A82" s="79" t="s">
        <v>111</v>
      </c>
      <c r="B82" s="75"/>
      <c r="C82" s="75"/>
      <c r="D82" s="75"/>
      <c r="E82" s="80"/>
      <c r="F82" s="74"/>
    </row>
    <row r="83" spans="1:6" ht="12" customHeight="1">
      <c r="A83" s="79" t="s">
        <v>112</v>
      </c>
      <c r="B83" s="75"/>
      <c r="C83" s="75"/>
      <c r="D83" s="75"/>
      <c r="E83" s="80"/>
      <c r="F83" s="74"/>
    </row>
    <row r="84" spans="1:6" ht="12" customHeight="1">
      <c r="A84" s="79" t="s">
        <v>113</v>
      </c>
      <c r="B84" s="75"/>
      <c r="C84" s="75"/>
      <c r="D84" s="75"/>
      <c r="E84" s="80"/>
      <c r="F84" s="74"/>
    </row>
    <row r="85" spans="1:6" ht="12.75" customHeight="1" thickBot="1">
      <c r="A85" s="81" t="s">
        <v>114</v>
      </c>
      <c r="B85" s="82"/>
      <c r="C85" s="82"/>
      <c r="D85" s="82"/>
      <c r="E85" s="83"/>
      <c r="F85" s="74"/>
    </row>
    <row r="86" spans="1:6" ht="12.75" customHeight="1">
      <c r="A86" s="75"/>
      <c r="B86" s="75"/>
      <c r="C86" s="75"/>
      <c r="D86" s="75"/>
      <c r="E86" s="75"/>
      <c r="F86" s="74"/>
    </row>
    <row r="87" spans="1:6" ht="15" customHeight="1" thickBot="1">
      <c r="A87" s="135" t="s">
        <v>115</v>
      </c>
      <c r="B87" s="136"/>
      <c r="C87" s="84"/>
      <c r="D87" s="85"/>
      <c r="E87" s="85"/>
      <c r="F87" s="74"/>
    </row>
    <row r="88" spans="1:6" ht="12" customHeight="1">
      <c r="A88" s="86" t="s">
        <v>94</v>
      </c>
      <c r="B88" s="87" t="s">
        <v>116</v>
      </c>
      <c r="C88" s="88" t="s">
        <v>117</v>
      </c>
      <c r="D88" s="85"/>
      <c r="E88" s="85"/>
      <c r="F88" s="74"/>
    </row>
    <row r="89" spans="1:6" ht="12" customHeight="1">
      <c r="A89" s="89" t="s">
        <v>118</v>
      </c>
      <c r="B89" s="90">
        <f>F30</f>
        <v>9340000</v>
      </c>
      <c r="C89" s="91">
        <f>(B89/B95)</f>
        <v>0.8085866325107206</v>
      </c>
      <c r="D89" s="85"/>
      <c r="E89" s="85"/>
      <c r="F89" s="74"/>
    </row>
    <row r="90" spans="1:6" ht="12" customHeight="1">
      <c r="A90" s="89" t="s">
        <v>119</v>
      </c>
      <c r="B90" s="92">
        <f>F35</f>
        <v>0</v>
      </c>
      <c r="C90" s="91">
        <v>0</v>
      </c>
      <c r="D90" s="85"/>
      <c r="E90" s="85"/>
      <c r="F90" s="74"/>
    </row>
    <row r="91" spans="1:6" ht="12" customHeight="1">
      <c r="A91" s="89" t="s">
        <v>120</v>
      </c>
      <c r="B91" s="90">
        <f>F40</f>
        <v>0</v>
      </c>
      <c r="C91" s="91">
        <f>(B91/B95)</f>
        <v>0</v>
      </c>
      <c r="D91" s="85"/>
      <c r="E91" s="85"/>
      <c r="F91" s="74"/>
    </row>
    <row r="92" spans="1:6" ht="12" customHeight="1">
      <c r="A92" s="89" t="s">
        <v>60</v>
      </c>
      <c r="B92" s="90">
        <f>F62</f>
        <v>1222981</v>
      </c>
      <c r="C92" s="91">
        <f>(B92/B95)</f>
        <v>0.10587645486237619</v>
      </c>
      <c r="D92" s="85"/>
      <c r="E92" s="85"/>
      <c r="F92" s="74"/>
    </row>
    <row r="93" spans="1:6" ht="12" customHeight="1">
      <c r="A93" s="89" t="s">
        <v>121</v>
      </c>
      <c r="B93" s="93">
        <f>F70</f>
        <v>437990</v>
      </c>
      <c r="C93" s="91">
        <f>(B93/B95)</f>
        <v>3.7917865007855517E-2</v>
      </c>
      <c r="D93" s="94"/>
      <c r="E93" s="94"/>
      <c r="F93" s="74"/>
    </row>
    <row r="94" spans="1:6" ht="12" customHeight="1">
      <c r="A94" s="89" t="s">
        <v>122</v>
      </c>
      <c r="B94" s="93">
        <f>F73</f>
        <v>550048.55000000005</v>
      </c>
      <c r="C94" s="91">
        <f>(B94/B95)</f>
        <v>4.7619047619047623E-2</v>
      </c>
      <c r="D94" s="94"/>
      <c r="E94" s="94"/>
      <c r="F94" s="74"/>
    </row>
    <row r="95" spans="1:6" ht="12.75" customHeight="1" thickBot="1">
      <c r="A95" s="95" t="s">
        <v>123</v>
      </c>
      <c r="B95" s="96">
        <f>SUM(B89:B94)</f>
        <v>11551019.550000001</v>
      </c>
      <c r="C95" s="97">
        <f>SUM(C89:C94)</f>
        <v>1</v>
      </c>
      <c r="D95" s="94"/>
      <c r="E95" s="94"/>
      <c r="F95" s="74"/>
    </row>
    <row r="96" spans="1:6" ht="12" customHeight="1">
      <c r="A96" s="75"/>
      <c r="B96" s="73"/>
      <c r="C96" s="73"/>
      <c r="D96" s="73"/>
      <c r="E96" s="73"/>
      <c r="F96" s="74"/>
    </row>
    <row r="97" spans="1:6" ht="12" customHeight="1" thickBot="1">
      <c r="A97" s="98"/>
      <c r="B97" s="99" t="s">
        <v>124</v>
      </c>
      <c r="C97" s="100"/>
      <c r="D97" s="101"/>
      <c r="E97" s="102"/>
      <c r="F97" s="74"/>
    </row>
    <row r="98" spans="1:6" ht="12" customHeight="1">
      <c r="A98" s="103" t="s">
        <v>125</v>
      </c>
      <c r="B98" s="131">
        <v>6000</v>
      </c>
      <c r="C98" s="131">
        <v>7000</v>
      </c>
      <c r="D98" s="132">
        <v>8000</v>
      </c>
      <c r="E98" s="104"/>
      <c r="F98" s="105"/>
    </row>
    <row r="99" spans="1:6" ht="13.5" thickBot="1">
      <c r="A99" s="106" t="s">
        <v>126</v>
      </c>
      <c r="B99" s="133">
        <f>(F74/B98)</f>
        <v>1925.1699250000001</v>
      </c>
      <c r="C99" s="133">
        <f>(F74/C98)</f>
        <v>1650.1456500000002</v>
      </c>
      <c r="D99" s="134">
        <f>(F74/D98)</f>
        <v>1443.8774437500001</v>
      </c>
      <c r="E99" s="104"/>
      <c r="F99" s="105"/>
    </row>
    <row r="100" spans="1:6" ht="15.6" customHeight="1">
      <c r="A100" s="72" t="s">
        <v>127</v>
      </c>
      <c r="B100" s="75"/>
      <c r="C100" s="75"/>
      <c r="D100" s="75"/>
      <c r="E100" s="75"/>
      <c r="F100" s="75"/>
    </row>
  </sheetData>
  <mergeCells count="12">
    <mergeCell ref="A87:B87"/>
    <mergeCell ref="D12:E12"/>
    <mergeCell ref="D10:E10"/>
    <mergeCell ref="D9:E9"/>
    <mergeCell ref="D8:E8"/>
    <mergeCell ref="D13:E13"/>
    <mergeCell ref="D14:E14"/>
    <mergeCell ref="A16:F16"/>
    <mergeCell ref="A44:F44"/>
    <mergeCell ref="A54:F54"/>
    <mergeCell ref="A57:F57"/>
    <mergeCell ref="A60:F60"/>
  </mergeCells>
  <printOptions horizontalCentered="1"/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2022-06-23T20:51:50Z</dcterms:modified>
  <cp:category/>
  <cp:contentStatus/>
</cp:coreProperties>
</file>