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COCHE\"/>
    </mc:Choice>
  </mc:AlternateContent>
  <bookViews>
    <workbookView xWindow="0" yWindow="0" windowWidth="19200" windowHeight="7305"/>
  </bookViews>
  <sheets>
    <sheet name="Frambu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76" i="1"/>
  <c r="C75" i="1"/>
  <c r="G54" i="1"/>
  <c r="G42" i="1" l="1"/>
  <c r="G43" i="1"/>
  <c r="G45" i="1"/>
  <c r="G46" i="1"/>
  <c r="G48" i="1"/>
  <c r="G41" i="1"/>
  <c r="G53" i="1"/>
  <c r="G55" i="1" s="1"/>
  <c r="G35" i="1"/>
  <c r="G21" i="1"/>
  <c r="G22" i="1"/>
  <c r="G25" i="1" l="1"/>
  <c r="G24" i="1"/>
  <c r="G23" i="1"/>
  <c r="G12" i="1"/>
  <c r="G60" i="1" s="1"/>
  <c r="G26" i="1" l="1"/>
  <c r="C74" i="1" s="1"/>
  <c r="G49" i="1"/>
  <c r="C77" i="1" s="1"/>
  <c r="G36" i="1"/>
  <c r="G57" i="1" l="1"/>
  <c r="G58" i="1" s="1"/>
  <c r="G59" i="1" l="1"/>
  <c r="G61" i="1" s="1"/>
  <c r="C79" i="1"/>
  <c r="E85" i="1" l="1"/>
  <c r="C85" i="1"/>
  <c r="D85" i="1"/>
  <c r="C80" i="1"/>
  <c r="D77" i="1" l="1"/>
  <c r="D78" i="1"/>
  <c r="D76" i="1"/>
  <c r="D74" i="1"/>
  <c r="D79" i="1"/>
  <c r="D80" i="1" l="1"/>
</calcChain>
</file>

<file path=xl/sharedStrings.xml><?xml version="1.0" encoding="utf-8"?>
<sst xmlns="http://schemas.openxmlformats.org/spreadsheetml/2006/main" count="138" uniqueCount="104">
  <si>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</si>
  <si>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</si>
  <si>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</si>
  <si>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</si>
  <si>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</si>
  <si>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</si>
  <si>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</si>
  <si>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</si>
  <si>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</si>
  <si>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</si>
  <si>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</si>
  <si>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</si>
  <si>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</si>
  <si>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</si>
  <si>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</si>
  <si>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</si>
  <si>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</si>
  <si>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</si>
  <si>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</si>
  <si>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</si>
  <si>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</si>
  <si>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</si>
  <si>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</si>
  <si>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</si>
  <si>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</si>
  <si>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</si>
  <si>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</si>
  <si>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</si>
  <si>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</si>
  <si>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</si>
  <si>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</si>
  <si>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</si>
  <si>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</si>
  <si>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</si>
  <si>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</si>
  <si>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</si>
  <si>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</si>
  <si>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</si>
  <si>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</si>
  <si>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</si>
  <si>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</si>
  <si>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</si>
  <si>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</si>
  <si>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</si>
  <si>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</si>
  <si>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</si>
  <si>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</si>
  <si>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</si>
  <si>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</si>
  <si>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</si>
  <si>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</si>
  <si>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</si>
  <si>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</si>
  <si>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</si>
  <si>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</si>
  <si>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</si>
  <si>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</si>
  <si>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</si>
  <si>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</si>
  <si>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</si>
  <si>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(kg/Há.)</t>
  </si>
  <si>
    <t>PRECIO ESPERADO ($/kg)</t>
  </si>
  <si>
    <t xml:space="preserve">Heladas </t>
  </si>
  <si>
    <t>Araucania</t>
  </si>
  <si>
    <t>Loncoche</t>
  </si>
  <si>
    <t>Poda</t>
  </si>
  <si>
    <t>Junio</t>
  </si>
  <si>
    <t>Reparacion sistemna conducción</t>
  </si>
  <si>
    <t>Amarra</t>
  </si>
  <si>
    <t>Julio</t>
  </si>
  <si>
    <t>Aplicación de fertilizante</t>
  </si>
  <si>
    <t xml:space="preserve">Cosecha </t>
  </si>
  <si>
    <t>Diciembre/Enero</t>
  </si>
  <si>
    <t>Desbrozadora</t>
  </si>
  <si>
    <t>Agosto</t>
  </si>
  <si>
    <t>Fertilizante sft</t>
  </si>
  <si>
    <t>Potasio</t>
  </si>
  <si>
    <t>Urea</t>
  </si>
  <si>
    <t>Octubre</t>
  </si>
  <si>
    <t>HERBICIDA</t>
  </si>
  <si>
    <t>Rango</t>
  </si>
  <si>
    <t>Lt</t>
  </si>
  <si>
    <t>Septiembre</t>
  </si>
  <si>
    <t>Paraquat</t>
  </si>
  <si>
    <t>Noviembre</t>
  </si>
  <si>
    <t xml:space="preserve">INSECTICIDA </t>
  </si>
  <si>
    <t>Troya</t>
  </si>
  <si>
    <t>LT</t>
  </si>
  <si>
    <t>Abril</t>
  </si>
  <si>
    <t xml:space="preserve">Fletes </t>
  </si>
  <si>
    <t>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</si>
  <si>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</si>
  <si>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</si>
  <si>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</si>
  <si>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</si>
  <si>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Frambuesa 2°</t>
  </si>
  <si>
    <t>Traslado de cosecheros</t>
  </si>
  <si>
    <t>Julio -Diciembbre</t>
  </si>
  <si>
    <t>Rendimiento (Kg/há)</t>
  </si>
  <si>
    <t>Meeker</t>
  </si>
  <si>
    <t>Diciembre 2021-Enero 2022</t>
  </si>
  <si>
    <t>u</t>
  </si>
  <si>
    <t>$/há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</si>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</sst>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9" fillId="0" borderId="53" xfId="0" applyNumberFormat="1" applyFont="1" applyBorder="1" applyAlignment="1">
      <alignment horizontal="left" vertical="center" wrapText="1"/>
    </xf>
    <xf numFmtId="3" fontId="9" fillId="0" borderId="53" xfId="0" applyNumberFormat="1" applyFont="1" applyBorder="1" applyAlignment="1">
      <alignment horizontal="center"/>
    </xf>
    <xf numFmtId="3" fontId="10" fillId="0" borderId="53" xfId="0" applyNumberFormat="1" applyFont="1" applyBorder="1"/>
    <xf numFmtId="3" fontId="10" fillId="0" borderId="53" xfId="0" applyNumberFormat="1" applyFont="1" applyBorder="1" applyAlignment="1">
      <alignment horizontal="left"/>
    </xf>
    <xf numFmtId="3" fontId="10" fillId="0" borderId="53" xfId="0" applyNumberFormat="1" applyFont="1" applyBorder="1" applyAlignment="1">
      <alignment horizontal="center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3" fontId="9" fillId="0" borderId="53" xfId="1" applyNumberFormat="1" applyFont="1" applyBorder="1" applyAlignment="1">
      <alignment horizontal="right"/>
    </xf>
    <xf numFmtId="3" fontId="11" fillId="0" borderId="53" xfId="0" applyNumberFormat="1" applyFont="1" applyBorder="1"/>
    <xf numFmtId="3" fontId="9" fillId="0" borderId="53" xfId="0" applyNumberFormat="1" applyFont="1" applyBorder="1"/>
    <xf numFmtId="3" fontId="9" fillId="0" borderId="53" xfId="0" applyNumberFormat="1" applyFont="1" applyBorder="1" applyAlignment="1">
      <alignment wrapText="1"/>
    </xf>
    <xf numFmtId="0" fontId="1" fillId="2" borderId="16" xfId="0" applyFont="1" applyFill="1" applyBorder="1" applyAlignment="1">
      <alignment horizontal="center"/>
    </xf>
    <xf numFmtId="3" fontId="9" fillId="0" borderId="53" xfId="0" applyNumberFormat="1" applyFont="1" applyBorder="1" applyAlignment="1">
      <alignment horizontal="right"/>
    </xf>
    <xf numFmtId="3" fontId="10" fillId="0" borderId="53" xfId="0" applyNumberFormat="1" applyFont="1" applyBorder="1" applyAlignment="1">
      <alignment horizontal="right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5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5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5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165" fontId="7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7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0" fontId="7" fillId="8" borderId="49" xfId="0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3" fontId="3" fillId="7" borderId="52" xfId="0" applyNumberFormat="1" applyFont="1" applyFill="1" applyBorder="1" applyAlignment="1">
      <alignment vertical="center"/>
    </xf>
    <xf numFmtId="164" fontId="9" fillId="0" borderId="53" xfId="0" applyNumberFormat="1" applyFont="1" applyBorder="1" applyAlignment="1">
      <alignment horizontal="right"/>
    </xf>
    <xf numFmtId="164" fontId="10" fillId="0" borderId="53" xfId="0" applyNumberFormat="1" applyFont="1" applyBorder="1" applyAlignment="1">
      <alignment horizontal="right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/>
    </xf>
    <xf numFmtId="3" fontId="12" fillId="0" borderId="53" xfId="0" applyNumberFormat="1" applyFont="1" applyBorder="1" applyAlignment="1">
      <alignment horizontal="right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7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165" fontId="7" fillId="5" borderId="30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10" fillId="0" borderId="20" xfId="0" applyNumberFormat="1" applyFont="1" applyFill="1" applyBorder="1" applyAlignment="1">
      <alignment horizontal="right"/>
    </xf>
    <xf numFmtId="3" fontId="9" fillId="9" borderId="53" xfId="0" applyNumberFormat="1" applyFont="1" applyFill="1" applyBorder="1" applyAlignment="1"/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wrapText="1"/>
    </xf>
    <xf numFmtId="14" fontId="1" fillId="2" borderId="54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28575</xdr:rowOff>
    </xdr:from>
    <xdr:to>
      <xdr:col>6</xdr:col>
      <xdr:colOff>447675</xdr:colOff>
      <xdr:row>7</xdr:row>
      <xdr:rowOff>60659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1907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1" workbookViewId="0">
      <selection activeCell="G40" sqref="G40:G4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8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12" customHeight="1" x14ac:dyDescent="0.25">
      <c r="A9" s="18"/>
      <c r="B9" s="128" t="s">
        <v>0</v>
      </c>
      <c r="C9" s="145" t="s">
        <v>95</v>
      </c>
      <c r="D9" s="23"/>
      <c r="E9" s="139" t="s">
        <v>60</v>
      </c>
      <c r="F9" s="140"/>
      <c r="G9" s="16">
        <v>6000</v>
      </c>
    </row>
    <row r="10" spans="1:7" ht="12.75" customHeight="1" x14ac:dyDescent="0.25">
      <c r="A10" s="18"/>
      <c r="B10" s="129" t="s">
        <v>1</v>
      </c>
      <c r="C10" s="146" t="s">
        <v>99</v>
      </c>
      <c r="D10" s="23"/>
      <c r="E10" s="137" t="s">
        <v>2</v>
      </c>
      <c r="F10" s="138"/>
      <c r="G10" s="5" t="s">
        <v>103</v>
      </c>
    </row>
    <row r="11" spans="1:7" ht="12.75" customHeight="1" x14ac:dyDescent="0.25">
      <c r="A11" s="18"/>
      <c r="B11" s="129" t="s">
        <v>3</v>
      </c>
      <c r="C11" s="145" t="s">
        <v>4</v>
      </c>
      <c r="D11" s="23"/>
      <c r="E11" s="137" t="s">
        <v>61</v>
      </c>
      <c r="F11" s="138"/>
      <c r="G11" s="16">
        <v>2500</v>
      </c>
    </row>
    <row r="12" spans="1:7" ht="12.75" customHeight="1" x14ac:dyDescent="0.25">
      <c r="A12" s="18"/>
      <c r="B12" s="129" t="s">
        <v>5</v>
      </c>
      <c r="C12" s="147" t="s">
        <v>63</v>
      </c>
      <c r="D12" s="23"/>
      <c r="E12" s="20" t="s">
        <v>6</v>
      </c>
      <c r="F12" s="21"/>
      <c r="G12" s="7">
        <f>(G9*G11)</f>
        <v>15000000</v>
      </c>
    </row>
    <row r="13" spans="1:7" ht="12.75" customHeight="1" x14ac:dyDescent="0.25">
      <c r="A13" s="18"/>
      <c r="B13" s="129" t="s">
        <v>7</v>
      </c>
      <c r="C13" s="145" t="s">
        <v>64</v>
      </c>
      <c r="D13" s="23"/>
      <c r="E13" s="137" t="s">
        <v>8</v>
      </c>
      <c r="F13" s="138"/>
      <c r="G13" s="5" t="s">
        <v>9</v>
      </c>
    </row>
    <row r="14" spans="1:7" ht="12.75" customHeight="1" x14ac:dyDescent="0.25">
      <c r="A14" s="18"/>
      <c r="B14" s="129" t="s">
        <v>10</v>
      </c>
      <c r="C14" s="145" t="s">
        <v>64</v>
      </c>
      <c r="D14" s="23"/>
      <c r="E14" s="137" t="s">
        <v>11</v>
      </c>
      <c r="F14" s="138"/>
      <c r="G14" s="5" t="s">
        <v>100</v>
      </c>
    </row>
    <row r="15" spans="1:7" ht="12.75" customHeight="1" x14ac:dyDescent="0.25">
      <c r="A15" s="18"/>
      <c r="B15" s="129" t="s">
        <v>12</v>
      </c>
      <c r="C15" s="148">
        <v>44720</v>
      </c>
      <c r="D15" s="23"/>
      <c r="E15" s="141" t="s">
        <v>13</v>
      </c>
      <c r="F15" s="142"/>
      <c r="G15" s="6" t="s">
        <v>62</v>
      </c>
    </row>
    <row r="16" spans="1:7" ht="12" customHeight="1" x14ac:dyDescent="0.25">
      <c r="A16" s="2"/>
      <c r="B16" s="127"/>
      <c r="C16" s="24"/>
      <c r="D16" s="25"/>
      <c r="E16" s="26"/>
      <c r="F16" s="26"/>
      <c r="G16" s="27"/>
    </row>
    <row r="17" spans="1:9" ht="12" customHeight="1" x14ac:dyDescent="0.25">
      <c r="A17" s="8"/>
      <c r="B17" s="143" t="s">
        <v>14</v>
      </c>
      <c r="C17" s="144"/>
      <c r="D17" s="144"/>
      <c r="E17" s="144"/>
      <c r="F17" s="144"/>
      <c r="G17" s="144"/>
    </row>
    <row r="18" spans="1:9" ht="12" customHeight="1" x14ac:dyDescent="0.25">
      <c r="A18" s="2"/>
      <c r="B18" s="28"/>
      <c r="C18" s="29"/>
      <c r="D18" s="29"/>
      <c r="E18" s="29"/>
      <c r="F18" s="30"/>
      <c r="G18" s="30"/>
    </row>
    <row r="19" spans="1:9" ht="12" customHeight="1" x14ac:dyDescent="0.25">
      <c r="A19" s="4"/>
      <c r="B19" s="31" t="s">
        <v>15</v>
      </c>
      <c r="C19" s="32"/>
      <c r="D19" s="33"/>
      <c r="E19" s="33"/>
      <c r="F19" s="33"/>
      <c r="G19" s="33"/>
    </row>
    <row r="20" spans="1:9" ht="24" customHeight="1" x14ac:dyDescent="0.25">
      <c r="A20" s="8"/>
      <c r="B20" s="34" t="s">
        <v>16</v>
      </c>
      <c r="C20" s="34" t="s">
        <v>17</v>
      </c>
      <c r="D20" s="34" t="s">
        <v>18</v>
      </c>
      <c r="E20" s="34" t="s">
        <v>19</v>
      </c>
      <c r="F20" s="34" t="s">
        <v>20</v>
      </c>
      <c r="G20" s="34" t="s">
        <v>21</v>
      </c>
    </row>
    <row r="21" spans="1:9" ht="15" x14ac:dyDescent="0.25">
      <c r="A21" s="8"/>
      <c r="B21" s="35" t="s">
        <v>65</v>
      </c>
      <c r="C21" s="36" t="s">
        <v>22</v>
      </c>
      <c r="D21" s="118">
        <v>10</v>
      </c>
      <c r="E21" s="62" t="s">
        <v>66</v>
      </c>
      <c r="F21" s="63">
        <v>20000</v>
      </c>
      <c r="G21" s="7">
        <f t="shared" ref="G21:G22" si="0">(D21*F21)</f>
        <v>200000</v>
      </c>
    </row>
    <row r="22" spans="1:9" ht="15" x14ac:dyDescent="0.25">
      <c r="A22" s="8"/>
      <c r="B22" s="38" t="s">
        <v>67</v>
      </c>
      <c r="C22" s="36" t="s">
        <v>22</v>
      </c>
      <c r="D22" s="118">
        <v>5</v>
      </c>
      <c r="E22" s="62" t="s">
        <v>66</v>
      </c>
      <c r="F22" s="63">
        <v>20000</v>
      </c>
      <c r="G22" s="7">
        <f t="shared" si="0"/>
        <v>100000</v>
      </c>
    </row>
    <row r="23" spans="1:9" ht="12.75" customHeight="1" x14ac:dyDescent="0.25">
      <c r="A23" s="8"/>
      <c r="B23" s="38" t="s">
        <v>68</v>
      </c>
      <c r="C23" s="36" t="s">
        <v>22</v>
      </c>
      <c r="D23" s="119">
        <v>10</v>
      </c>
      <c r="E23" s="62" t="s">
        <v>69</v>
      </c>
      <c r="F23" s="63">
        <v>20000</v>
      </c>
      <c r="G23" s="7">
        <f>(D23*F23)</f>
        <v>200000</v>
      </c>
    </row>
    <row r="24" spans="1:9" ht="15" x14ac:dyDescent="0.25">
      <c r="A24" s="8"/>
      <c r="B24" s="38" t="s">
        <v>70</v>
      </c>
      <c r="C24" s="36" t="s">
        <v>22</v>
      </c>
      <c r="D24" s="119">
        <v>1</v>
      </c>
      <c r="E24" s="62" t="s">
        <v>69</v>
      </c>
      <c r="F24" s="63">
        <v>20000</v>
      </c>
      <c r="G24" s="7">
        <f>(D24*F24)</f>
        <v>20000</v>
      </c>
    </row>
    <row r="25" spans="1:9" ht="12.75" customHeight="1" x14ac:dyDescent="0.25">
      <c r="A25" s="8"/>
      <c r="B25" s="38" t="s">
        <v>71</v>
      </c>
      <c r="C25" s="36" t="s">
        <v>22</v>
      </c>
      <c r="D25" s="63">
        <v>150</v>
      </c>
      <c r="E25" s="63" t="s">
        <v>72</v>
      </c>
      <c r="F25" s="63">
        <v>30000</v>
      </c>
      <c r="G25" s="7">
        <f>(D25*F25)</f>
        <v>4500000</v>
      </c>
      <c r="I25" s="133"/>
    </row>
    <row r="26" spans="1:9" ht="12.75" customHeight="1" x14ac:dyDescent="0.25">
      <c r="A26" s="8"/>
      <c r="B26" s="9" t="s">
        <v>23</v>
      </c>
      <c r="C26" s="10"/>
      <c r="D26" s="120"/>
      <c r="E26" s="120"/>
      <c r="F26" s="120"/>
      <c r="G26" s="121">
        <f>SUM(G23:G25)</f>
        <v>4720000</v>
      </c>
    </row>
    <row r="27" spans="1:9" ht="12" customHeight="1" x14ac:dyDescent="0.25">
      <c r="A27" s="2"/>
      <c r="B27" s="28"/>
      <c r="C27" s="30"/>
      <c r="D27" s="30"/>
      <c r="E27" s="30"/>
      <c r="F27" s="40"/>
      <c r="G27" s="40"/>
    </row>
    <row r="28" spans="1:9" ht="12" customHeight="1" x14ac:dyDescent="0.25">
      <c r="A28" s="4"/>
      <c r="B28" s="41" t="s">
        <v>24</v>
      </c>
      <c r="C28" s="42"/>
      <c r="D28" s="43"/>
      <c r="E28" s="43"/>
      <c r="F28" s="44"/>
      <c r="G28" s="44"/>
    </row>
    <row r="29" spans="1:9" ht="24" customHeight="1" x14ac:dyDescent="0.25">
      <c r="A29" s="4"/>
      <c r="B29" s="45" t="s">
        <v>16</v>
      </c>
      <c r="C29" s="46" t="s">
        <v>17</v>
      </c>
      <c r="D29" s="46" t="s">
        <v>18</v>
      </c>
      <c r="E29" s="45" t="s">
        <v>19</v>
      </c>
      <c r="F29" s="46" t="s">
        <v>20</v>
      </c>
      <c r="G29" s="45" t="s">
        <v>21</v>
      </c>
    </row>
    <row r="30" spans="1:9" ht="12" customHeight="1" x14ac:dyDescent="0.25">
      <c r="A30" s="4"/>
      <c r="B30" s="47"/>
      <c r="C30" s="48"/>
      <c r="D30" s="48"/>
      <c r="E30" s="48"/>
      <c r="F30" s="47"/>
      <c r="G30" s="47"/>
    </row>
    <row r="31" spans="1:9" ht="12" customHeight="1" x14ac:dyDescent="0.25">
      <c r="A31" s="4"/>
      <c r="B31" s="11" t="s">
        <v>25</v>
      </c>
      <c r="C31" s="12"/>
      <c r="D31" s="12"/>
      <c r="E31" s="12"/>
      <c r="F31" s="13"/>
      <c r="G31" s="13"/>
    </row>
    <row r="32" spans="1:9" ht="12" customHeight="1" x14ac:dyDescent="0.25">
      <c r="A32" s="2"/>
      <c r="B32" s="49"/>
      <c r="C32" s="50"/>
      <c r="D32" s="50"/>
      <c r="E32" s="50"/>
      <c r="F32" s="51"/>
      <c r="G32" s="51"/>
    </row>
    <row r="33" spans="1:11" ht="12" customHeight="1" x14ac:dyDescent="0.25">
      <c r="A33" s="4"/>
      <c r="B33" s="41" t="s">
        <v>26</v>
      </c>
      <c r="C33" s="42"/>
      <c r="D33" s="43"/>
      <c r="E33" s="43"/>
      <c r="F33" s="44"/>
      <c r="G33" s="44"/>
    </row>
    <row r="34" spans="1:11" ht="24" customHeight="1" x14ac:dyDescent="0.25">
      <c r="A34" s="4"/>
      <c r="B34" s="52" t="s">
        <v>16</v>
      </c>
      <c r="C34" s="52" t="s">
        <v>17</v>
      </c>
      <c r="D34" s="52" t="s">
        <v>18</v>
      </c>
      <c r="E34" s="52" t="s">
        <v>19</v>
      </c>
      <c r="F34" s="53" t="s">
        <v>20</v>
      </c>
      <c r="G34" s="52" t="s">
        <v>21</v>
      </c>
    </row>
    <row r="35" spans="1:11" ht="12.75" customHeight="1" x14ac:dyDescent="0.25">
      <c r="A35" s="8"/>
      <c r="B35" s="54" t="s">
        <v>73</v>
      </c>
      <c r="C35" s="55" t="s">
        <v>27</v>
      </c>
      <c r="D35" s="56">
        <v>0.5</v>
      </c>
      <c r="E35" s="56" t="s">
        <v>74</v>
      </c>
      <c r="F35" s="56">
        <v>250000</v>
      </c>
      <c r="G35" s="57">
        <f>+F35*D35</f>
        <v>125000</v>
      </c>
    </row>
    <row r="36" spans="1:11" ht="12.75" customHeight="1" x14ac:dyDescent="0.25">
      <c r="A36" s="4"/>
      <c r="B36" s="11" t="s">
        <v>28</v>
      </c>
      <c r="C36" s="12"/>
      <c r="D36" s="122"/>
      <c r="E36" s="122"/>
      <c r="F36" s="122"/>
      <c r="G36" s="123">
        <f>SUM(G35:G35)</f>
        <v>125000</v>
      </c>
    </row>
    <row r="37" spans="1:11" ht="12" customHeight="1" x14ac:dyDescent="0.25">
      <c r="A37" s="2"/>
      <c r="B37" s="49"/>
      <c r="C37" s="50"/>
      <c r="D37" s="50"/>
      <c r="E37" s="50"/>
      <c r="F37" s="51"/>
      <c r="G37" s="51"/>
    </row>
    <row r="38" spans="1:11" ht="12" customHeight="1" x14ac:dyDescent="0.25">
      <c r="A38" s="4"/>
      <c r="B38" s="41" t="s">
        <v>29</v>
      </c>
      <c r="C38" s="42"/>
      <c r="D38" s="43"/>
      <c r="E38" s="43"/>
      <c r="F38" s="44"/>
      <c r="G38" s="44"/>
    </row>
    <row r="39" spans="1:11" ht="24" customHeight="1" x14ac:dyDescent="0.25">
      <c r="A39" s="4"/>
      <c r="B39" s="53" t="s">
        <v>30</v>
      </c>
      <c r="C39" s="53" t="s">
        <v>31</v>
      </c>
      <c r="D39" s="53" t="s">
        <v>32</v>
      </c>
      <c r="E39" s="53" t="s">
        <v>19</v>
      </c>
      <c r="F39" s="53" t="s">
        <v>20</v>
      </c>
      <c r="G39" s="53" t="s">
        <v>21</v>
      </c>
      <c r="K39" s="19"/>
    </row>
    <row r="40" spans="1:11" ht="12.75" customHeight="1" x14ac:dyDescent="0.25">
      <c r="A40" s="8"/>
      <c r="B40" s="58" t="s">
        <v>33</v>
      </c>
      <c r="C40" s="36"/>
      <c r="D40" s="39"/>
      <c r="E40" s="55"/>
      <c r="F40" s="37"/>
      <c r="G40" s="15"/>
      <c r="K40" s="19"/>
    </row>
    <row r="41" spans="1:11" ht="12.75" customHeight="1" x14ac:dyDescent="0.25">
      <c r="A41" s="8"/>
      <c r="B41" s="59" t="s">
        <v>75</v>
      </c>
      <c r="C41" s="36" t="s">
        <v>34</v>
      </c>
      <c r="D41" s="63">
        <v>788</v>
      </c>
      <c r="E41" s="62" t="s">
        <v>69</v>
      </c>
      <c r="F41" s="62">
        <v>1476</v>
      </c>
      <c r="G41" s="124">
        <f>(D41*F41)*1.19</f>
        <v>1384074.72</v>
      </c>
    </row>
    <row r="42" spans="1:11" ht="12.75" customHeight="1" x14ac:dyDescent="0.25">
      <c r="A42" s="8"/>
      <c r="B42" s="59" t="s">
        <v>76</v>
      </c>
      <c r="C42" s="36" t="s">
        <v>35</v>
      </c>
      <c r="D42" s="63">
        <v>859</v>
      </c>
      <c r="E42" s="62" t="s">
        <v>69</v>
      </c>
      <c r="F42" s="62">
        <v>1476</v>
      </c>
      <c r="G42" s="124">
        <f t="shared" ref="G42:G48" si="1">(D42*F42)*1.19</f>
        <v>1508781.96</v>
      </c>
    </row>
    <row r="43" spans="1:11" ht="12.75" customHeight="1" x14ac:dyDescent="0.25">
      <c r="A43" s="8"/>
      <c r="B43" s="60" t="s">
        <v>77</v>
      </c>
      <c r="C43" s="36" t="s">
        <v>34</v>
      </c>
      <c r="D43" s="63">
        <v>935</v>
      </c>
      <c r="E43" s="62" t="s">
        <v>78</v>
      </c>
      <c r="F43" s="62">
        <v>1006</v>
      </c>
      <c r="G43" s="124">
        <f t="shared" si="1"/>
        <v>1119325.8999999999</v>
      </c>
    </row>
    <row r="44" spans="1:11" ht="12.75" customHeight="1" x14ac:dyDescent="0.25">
      <c r="A44" s="8"/>
      <c r="B44" s="58" t="s">
        <v>79</v>
      </c>
      <c r="C44" s="36"/>
      <c r="D44" s="63"/>
      <c r="E44" s="56"/>
      <c r="F44" s="125"/>
      <c r="G44" s="124"/>
    </row>
    <row r="45" spans="1:11" ht="12.75" customHeight="1" x14ac:dyDescent="0.25">
      <c r="A45" s="8"/>
      <c r="B45" s="59" t="s">
        <v>80</v>
      </c>
      <c r="C45" s="36" t="s">
        <v>81</v>
      </c>
      <c r="D45" s="63">
        <v>2</v>
      </c>
      <c r="E45" s="56" t="s">
        <v>82</v>
      </c>
      <c r="F45" s="62">
        <v>19520</v>
      </c>
      <c r="G45" s="124">
        <f t="shared" si="1"/>
        <v>46457.599999999999</v>
      </c>
    </row>
    <row r="46" spans="1:11" ht="12.75" customHeight="1" x14ac:dyDescent="0.25">
      <c r="A46" s="8"/>
      <c r="B46" s="59" t="s">
        <v>83</v>
      </c>
      <c r="C46" s="36" t="s">
        <v>81</v>
      </c>
      <c r="D46" s="119">
        <v>2</v>
      </c>
      <c r="E46" s="62" t="s">
        <v>84</v>
      </c>
      <c r="F46" s="62">
        <v>7274</v>
      </c>
      <c r="G46" s="124">
        <f t="shared" si="1"/>
        <v>17312.12</v>
      </c>
    </row>
    <row r="47" spans="1:11" ht="12.75" customHeight="1" x14ac:dyDescent="0.25">
      <c r="A47" s="8"/>
      <c r="B47" s="58" t="s">
        <v>85</v>
      </c>
      <c r="C47" s="36"/>
      <c r="D47" s="63"/>
      <c r="E47" s="62"/>
      <c r="F47" s="125"/>
      <c r="G47" s="124"/>
    </row>
    <row r="48" spans="1:11" ht="12.75" customHeight="1" x14ac:dyDescent="0.25">
      <c r="A48" s="8"/>
      <c r="B48" s="60" t="s">
        <v>86</v>
      </c>
      <c r="C48" s="36" t="s">
        <v>87</v>
      </c>
      <c r="D48" s="63">
        <v>3</v>
      </c>
      <c r="E48" s="62" t="s">
        <v>88</v>
      </c>
      <c r="F48" s="62">
        <v>17210</v>
      </c>
      <c r="G48" s="124">
        <f t="shared" si="1"/>
        <v>61439.7</v>
      </c>
    </row>
    <row r="49" spans="1:7" ht="13.5" customHeight="1" x14ac:dyDescent="0.25">
      <c r="A49" s="4"/>
      <c r="B49" s="11" t="s">
        <v>36</v>
      </c>
      <c r="C49" s="12"/>
      <c r="D49" s="12"/>
      <c r="E49" s="12"/>
      <c r="F49" s="13"/>
      <c r="G49" s="14">
        <f>SUM(G40:G48)</f>
        <v>4137392</v>
      </c>
    </row>
    <row r="50" spans="1:7" ht="12" customHeight="1" x14ac:dyDescent="0.25">
      <c r="A50" s="2"/>
      <c r="B50" s="49"/>
      <c r="C50" s="50"/>
      <c r="D50" s="50"/>
      <c r="E50" s="61"/>
      <c r="F50" s="51"/>
      <c r="G50" s="51"/>
    </row>
    <row r="51" spans="1:7" ht="12" customHeight="1" x14ac:dyDescent="0.25">
      <c r="A51" s="4"/>
      <c r="B51" s="41" t="s">
        <v>37</v>
      </c>
      <c r="C51" s="42"/>
      <c r="D51" s="43"/>
      <c r="E51" s="43"/>
      <c r="F51" s="44"/>
      <c r="G51" s="44"/>
    </row>
    <row r="52" spans="1:7" ht="24" customHeight="1" x14ac:dyDescent="0.25">
      <c r="A52" s="4"/>
      <c r="B52" s="52" t="s">
        <v>38</v>
      </c>
      <c r="C52" s="53" t="s">
        <v>31</v>
      </c>
      <c r="D52" s="53" t="s">
        <v>32</v>
      </c>
      <c r="E52" s="52" t="s">
        <v>19</v>
      </c>
      <c r="F52" s="53" t="s">
        <v>20</v>
      </c>
      <c r="G52" s="52" t="s">
        <v>21</v>
      </c>
    </row>
    <row r="53" spans="1:7" ht="12.75" customHeight="1" x14ac:dyDescent="0.25">
      <c r="A53" s="8"/>
      <c r="B53" s="60" t="s">
        <v>89</v>
      </c>
      <c r="C53" s="36" t="s">
        <v>101</v>
      </c>
      <c r="D53" s="62">
        <v>40</v>
      </c>
      <c r="E53" s="62" t="s">
        <v>90</v>
      </c>
      <c r="F53" s="134">
        <v>30000</v>
      </c>
      <c r="G53" s="63">
        <f>D53*F53</f>
        <v>1200000</v>
      </c>
    </row>
    <row r="54" spans="1:7" ht="12.75" customHeight="1" x14ac:dyDescent="0.25">
      <c r="A54" s="18"/>
      <c r="B54" s="59" t="s">
        <v>96</v>
      </c>
      <c r="C54" s="36" t="s">
        <v>101</v>
      </c>
      <c r="D54" s="63">
        <v>40</v>
      </c>
      <c r="E54" s="62" t="s">
        <v>97</v>
      </c>
      <c r="F54" s="63">
        <v>60000</v>
      </c>
      <c r="G54" s="124">
        <f>(D54*F54)</f>
        <v>2400000</v>
      </c>
    </row>
    <row r="55" spans="1:7" ht="13.5" customHeight="1" x14ac:dyDescent="0.25">
      <c r="A55" s="4"/>
      <c r="B55" s="64" t="s">
        <v>39</v>
      </c>
      <c r="C55" s="65"/>
      <c r="D55" s="131"/>
      <c r="E55" s="131"/>
      <c r="F55" s="131"/>
      <c r="G55" s="132">
        <f>SUM(G53:G54)</f>
        <v>3600000</v>
      </c>
    </row>
    <row r="56" spans="1:7" ht="12" customHeight="1" x14ac:dyDescent="0.25">
      <c r="A56" s="2"/>
      <c r="B56" s="66"/>
      <c r="C56" s="66"/>
      <c r="D56" s="66"/>
      <c r="E56" s="66"/>
      <c r="F56" s="67"/>
      <c r="G56" s="67"/>
    </row>
    <row r="57" spans="1:7" ht="12" customHeight="1" x14ac:dyDescent="0.25">
      <c r="A57" s="18"/>
      <c r="B57" s="68" t="s">
        <v>40</v>
      </c>
      <c r="C57" s="69"/>
      <c r="D57" s="69"/>
      <c r="E57" s="69"/>
      <c r="F57" s="69"/>
      <c r="G57" s="70">
        <f>G26+G36+G49+G55</f>
        <v>12582392</v>
      </c>
    </row>
    <row r="58" spans="1:7" ht="12" customHeight="1" x14ac:dyDescent="0.25">
      <c r="A58" s="18"/>
      <c r="B58" s="71" t="s">
        <v>41</v>
      </c>
      <c r="C58" s="72"/>
      <c r="D58" s="72"/>
      <c r="E58" s="72"/>
      <c r="F58" s="72"/>
      <c r="G58" s="73">
        <f>G57*0.05</f>
        <v>629119.60000000009</v>
      </c>
    </row>
    <row r="59" spans="1:7" ht="12" customHeight="1" x14ac:dyDescent="0.25">
      <c r="A59" s="18"/>
      <c r="B59" s="74" t="s">
        <v>42</v>
      </c>
      <c r="C59" s="75"/>
      <c r="D59" s="75"/>
      <c r="E59" s="75"/>
      <c r="F59" s="75"/>
      <c r="G59" s="76">
        <f>G58+G57</f>
        <v>13211511.6</v>
      </c>
    </row>
    <row r="60" spans="1:7" ht="12" customHeight="1" x14ac:dyDescent="0.25">
      <c r="A60" s="18"/>
      <c r="B60" s="71" t="s">
        <v>43</v>
      </c>
      <c r="C60" s="72"/>
      <c r="D60" s="72"/>
      <c r="E60" s="72"/>
      <c r="F60" s="72"/>
      <c r="G60" s="73">
        <f>G12</f>
        <v>15000000</v>
      </c>
    </row>
    <row r="61" spans="1:7" ht="12" customHeight="1" x14ac:dyDescent="0.25">
      <c r="A61" s="18"/>
      <c r="B61" s="77" t="s">
        <v>44</v>
      </c>
      <c r="C61" s="78"/>
      <c r="D61" s="78"/>
      <c r="E61" s="78"/>
      <c r="F61" s="78"/>
      <c r="G61" s="130">
        <f>G60-G59</f>
        <v>1788488.4000000004</v>
      </c>
    </row>
    <row r="62" spans="1:7" ht="12" customHeight="1" x14ac:dyDescent="0.25">
      <c r="A62" s="18"/>
      <c r="B62" s="79" t="s">
        <v>91</v>
      </c>
      <c r="C62" s="80"/>
      <c r="D62" s="80"/>
      <c r="E62" s="80"/>
      <c r="F62" s="80"/>
      <c r="G62" s="81"/>
    </row>
    <row r="63" spans="1:7" ht="12.75" customHeight="1" thickBot="1" x14ac:dyDescent="0.3">
      <c r="A63" s="18"/>
      <c r="B63" s="82"/>
      <c r="C63" s="80"/>
      <c r="D63" s="80"/>
      <c r="E63" s="80"/>
      <c r="F63" s="80"/>
      <c r="G63" s="81"/>
    </row>
    <row r="64" spans="1:7" ht="12" customHeight="1" x14ac:dyDescent="0.25">
      <c r="A64" s="18"/>
      <c r="B64" s="83" t="s">
        <v>92</v>
      </c>
      <c r="C64" s="84"/>
      <c r="D64" s="84"/>
      <c r="E64" s="84"/>
      <c r="F64" s="85"/>
      <c r="G64" s="81"/>
    </row>
    <row r="65" spans="1:7" ht="12" customHeight="1" x14ac:dyDescent="0.25">
      <c r="A65" s="18"/>
      <c r="B65" s="86" t="s">
        <v>45</v>
      </c>
      <c r="C65" s="87"/>
      <c r="D65" s="87"/>
      <c r="E65" s="87"/>
      <c r="F65" s="88"/>
      <c r="G65" s="81"/>
    </row>
    <row r="66" spans="1:7" ht="12" customHeight="1" x14ac:dyDescent="0.25">
      <c r="A66" s="18"/>
      <c r="B66" s="86" t="s">
        <v>46</v>
      </c>
      <c r="C66" s="87"/>
      <c r="D66" s="87"/>
      <c r="E66" s="87"/>
      <c r="F66" s="88"/>
      <c r="G66" s="81"/>
    </row>
    <row r="67" spans="1:7" ht="12" customHeight="1" x14ac:dyDescent="0.25">
      <c r="A67" s="18"/>
      <c r="B67" s="86" t="s">
        <v>47</v>
      </c>
      <c r="C67" s="87"/>
      <c r="D67" s="87"/>
      <c r="E67" s="87"/>
      <c r="F67" s="88"/>
      <c r="G67" s="81"/>
    </row>
    <row r="68" spans="1:7" ht="12" customHeight="1" x14ac:dyDescent="0.25">
      <c r="A68" s="18"/>
      <c r="B68" s="86" t="s">
        <v>48</v>
      </c>
      <c r="C68" s="87"/>
      <c r="D68" s="87"/>
      <c r="E68" s="87"/>
      <c r="F68" s="88"/>
      <c r="G68" s="81"/>
    </row>
    <row r="69" spans="1:7" ht="12" customHeight="1" x14ac:dyDescent="0.25">
      <c r="A69" s="18"/>
      <c r="B69" s="86" t="s">
        <v>49</v>
      </c>
      <c r="C69" s="87"/>
      <c r="D69" s="87"/>
      <c r="E69" s="87"/>
      <c r="F69" s="88"/>
      <c r="G69" s="81"/>
    </row>
    <row r="70" spans="1:7" ht="12.75" customHeight="1" thickBot="1" x14ac:dyDescent="0.3">
      <c r="A70" s="18"/>
      <c r="B70" s="89" t="s">
        <v>50</v>
      </c>
      <c r="C70" s="90"/>
      <c r="D70" s="90"/>
      <c r="E70" s="90"/>
      <c r="F70" s="91"/>
      <c r="G70" s="81"/>
    </row>
    <row r="71" spans="1:7" ht="12.75" customHeight="1" x14ac:dyDescent="0.25">
      <c r="A71" s="18"/>
      <c r="B71" s="82"/>
      <c r="C71" s="87"/>
      <c r="D71" s="87"/>
      <c r="E71" s="87"/>
      <c r="F71" s="87"/>
      <c r="G71" s="81"/>
    </row>
    <row r="72" spans="1:7" ht="15" customHeight="1" thickBot="1" x14ac:dyDescent="0.3">
      <c r="A72" s="18"/>
      <c r="B72" s="135" t="s">
        <v>51</v>
      </c>
      <c r="C72" s="136"/>
      <c r="D72" s="92"/>
      <c r="E72" s="93"/>
      <c r="F72" s="93"/>
      <c r="G72" s="81"/>
    </row>
    <row r="73" spans="1:7" ht="12" customHeight="1" x14ac:dyDescent="0.25">
      <c r="A73" s="18"/>
      <c r="B73" s="94" t="s">
        <v>38</v>
      </c>
      <c r="C73" s="95" t="s">
        <v>102</v>
      </c>
      <c r="D73" s="96" t="s">
        <v>52</v>
      </c>
      <c r="E73" s="93"/>
      <c r="F73" s="93"/>
      <c r="G73" s="81"/>
    </row>
    <row r="74" spans="1:7" ht="12" customHeight="1" x14ac:dyDescent="0.25">
      <c r="A74" s="18"/>
      <c r="B74" s="97" t="s">
        <v>53</v>
      </c>
      <c r="C74" s="98">
        <f>G26</f>
        <v>4720000</v>
      </c>
      <c r="D74" s="99">
        <f>(C74/C80)</f>
        <v>0.35726419072288446</v>
      </c>
      <c r="E74" s="93"/>
      <c r="F74" s="93"/>
      <c r="G74" s="81"/>
    </row>
    <row r="75" spans="1:7" ht="12" customHeight="1" x14ac:dyDescent="0.25">
      <c r="A75" s="18"/>
      <c r="B75" s="97" t="s">
        <v>54</v>
      </c>
      <c r="C75" s="100">
        <f>G31</f>
        <v>0</v>
      </c>
      <c r="D75" s="99">
        <v>0</v>
      </c>
      <c r="E75" s="93"/>
      <c r="F75" s="93"/>
      <c r="G75" s="81"/>
    </row>
    <row r="76" spans="1:7" ht="12" customHeight="1" x14ac:dyDescent="0.25">
      <c r="A76" s="18"/>
      <c r="B76" s="97" t="s">
        <v>55</v>
      </c>
      <c r="C76" s="98">
        <f>G36</f>
        <v>125000</v>
      </c>
      <c r="D76" s="99">
        <f>(C76/C80)</f>
        <v>9.4614457288899473E-3</v>
      </c>
      <c r="E76" s="93"/>
      <c r="F76" s="93"/>
      <c r="G76" s="81"/>
    </row>
    <row r="77" spans="1:7" ht="12" customHeight="1" x14ac:dyDescent="0.25">
      <c r="A77" s="18"/>
      <c r="B77" s="97" t="s">
        <v>30</v>
      </c>
      <c r="C77" s="98">
        <f>G49</f>
        <v>4137392</v>
      </c>
      <c r="D77" s="99">
        <f>(C77/C80)</f>
        <v>0.31316567893714753</v>
      </c>
      <c r="E77" s="93"/>
      <c r="F77" s="93"/>
      <c r="G77" s="81"/>
    </row>
    <row r="78" spans="1:7" ht="12" customHeight="1" x14ac:dyDescent="0.25">
      <c r="A78" s="18"/>
      <c r="B78" s="97" t="s">
        <v>56</v>
      </c>
      <c r="C78" s="101">
        <f>G55</f>
        <v>3600000</v>
      </c>
      <c r="D78" s="99">
        <f>(C78/C80)</f>
        <v>0.27248963699203049</v>
      </c>
      <c r="E78" s="102"/>
      <c r="F78" s="102"/>
      <c r="G78" s="81"/>
    </row>
    <row r="79" spans="1:7" ht="12" customHeight="1" x14ac:dyDescent="0.25">
      <c r="A79" s="18"/>
      <c r="B79" s="97" t="s">
        <v>57</v>
      </c>
      <c r="C79" s="101">
        <f>G58</f>
        <v>629119.60000000009</v>
      </c>
      <c r="D79" s="99">
        <f>(C79/C80)</f>
        <v>4.761904761904763E-2</v>
      </c>
      <c r="E79" s="102"/>
      <c r="F79" s="102"/>
      <c r="G79" s="81"/>
    </row>
    <row r="80" spans="1:7" ht="12.75" customHeight="1" thickBot="1" x14ac:dyDescent="0.3">
      <c r="A80" s="18"/>
      <c r="B80" s="103" t="s">
        <v>58</v>
      </c>
      <c r="C80" s="104">
        <f>SUM(C74:C79)</f>
        <v>13211511.6</v>
      </c>
      <c r="D80" s="105">
        <f>SUM(D74:D79)</f>
        <v>1</v>
      </c>
      <c r="E80" s="102"/>
      <c r="F80" s="102"/>
      <c r="G80" s="81"/>
    </row>
    <row r="81" spans="1:7" ht="12" customHeight="1" x14ac:dyDescent="0.25">
      <c r="A81" s="18"/>
      <c r="B81" s="82"/>
      <c r="C81" s="80"/>
      <c r="D81" s="80"/>
      <c r="E81" s="80"/>
      <c r="F81" s="80"/>
      <c r="G81" s="81"/>
    </row>
    <row r="82" spans="1:7" ht="12.75" customHeight="1" x14ac:dyDescent="0.25">
      <c r="A82" s="18"/>
      <c r="B82" s="22"/>
      <c r="C82" s="80"/>
      <c r="D82" s="80"/>
      <c r="E82" s="80"/>
      <c r="F82" s="80"/>
      <c r="G82" s="81"/>
    </row>
    <row r="83" spans="1:7" ht="12" customHeight="1" thickBot="1" x14ac:dyDescent="0.3">
      <c r="A83" s="17"/>
      <c r="B83" s="106"/>
      <c r="C83" s="107" t="s">
        <v>93</v>
      </c>
      <c r="D83" s="108"/>
      <c r="E83" s="109"/>
      <c r="F83" s="110"/>
      <c r="G83" s="81"/>
    </row>
    <row r="84" spans="1:7" ht="12" customHeight="1" x14ac:dyDescent="0.25">
      <c r="A84" s="18"/>
      <c r="B84" s="111" t="s">
        <v>98</v>
      </c>
      <c r="C84" s="112">
        <v>5000</v>
      </c>
      <c r="D84" s="112">
        <v>6000</v>
      </c>
      <c r="E84" s="117">
        <v>7000</v>
      </c>
      <c r="F84" s="113"/>
      <c r="G84" s="114"/>
    </row>
    <row r="85" spans="1:7" ht="12.75" customHeight="1" thickBot="1" x14ac:dyDescent="0.3">
      <c r="A85" s="18"/>
      <c r="B85" s="103" t="s">
        <v>94</v>
      </c>
      <c r="C85" s="104">
        <f>(G59/C84)</f>
        <v>2642.3023199999998</v>
      </c>
      <c r="D85" s="104">
        <f>(G59/D84)</f>
        <v>2201.9186</v>
      </c>
      <c r="E85" s="115">
        <f>(G59/E84)</f>
        <v>1887.3588</v>
      </c>
      <c r="F85" s="113"/>
      <c r="G85" s="114"/>
    </row>
    <row r="86" spans="1:7" ht="15.6" customHeight="1" x14ac:dyDescent="0.25">
      <c r="A86" s="18"/>
      <c r="B86" s="79" t="s">
        <v>59</v>
      </c>
      <c r="C86" s="87"/>
      <c r="D86" s="87"/>
      <c r="E86" s="87"/>
      <c r="F86" s="87"/>
      <c r="G86" s="87"/>
    </row>
    <row r="87" spans="1:7" ht="11.25" customHeight="1" x14ac:dyDescent="0.25">
      <c r="B87" s="116"/>
      <c r="C87" s="116"/>
      <c r="D87" s="116"/>
      <c r="E87" s="116"/>
      <c r="F87" s="116"/>
      <c r="G87" s="116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2022-06-20T20:07:38Z</dcterms:modified>
</cp:coreProperties>
</file>