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VILLARRICA\"/>
    </mc:Choice>
  </mc:AlternateContent>
  <bookViews>
    <workbookView xWindow="0" yWindow="465" windowWidth="24300" windowHeight="13500"/>
  </bookViews>
  <sheets>
    <sheet name="FRAMBUESA" sheetId="8" r:id="rId1"/>
  </sheets>
  <calcPr calcId="152511"/>
</workbook>
</file>

<file path=xl/calcChain.xml><?xml version="1.0" encoding="utf-8"?>
<calcChain xmlns="http://schemas.openxmlformats.org/spreadsheetml/2006/main">
  <c r="G54" i="8" l="1"/>
  <c r="G40" i="8"/>
  <c r="C85" i="8" l="1"/>
  <c r="G63" i="8" l="1"/>
  <c r="G62" i="8"/>
  <c r="G61" i="8"/>
  <c r="G64" i="8" s="1"/>
  <c r="C88" i="8" s="1"/>
  <c r="G56" i="8"/>
  <c r="G53" i="8"/>
  <c r="G51" i="8"/>
  <c r="G50" i="8"/>
  <c r="G49" i="8"/>
  <c r="G48" i="8"/>
  <c r="G42" i="8"/>
  <c r="G41" i="8"/>
  <c r="G39" i="8"/>
  <c r="G38" i="8"/>
  <c r="G28" i="8"/>
  <c r="G27" i="8"/>
  <c r="G26" i="8"/>
  <c r="G25" i="8"/>
  <c r="G24" i="8"/>
  <c r="G23" i="8"/>
  <c r="G22" i="8"/>
  <c r="G21" i="8"/>
  <c r="G12" i="8"/>
  <c r="G69" i="8" s="1"/>
  <c r="G43" i="8" l="1"/>
  <c r="C86" i="8" s="1"/>
  <c r="G29" i="8"/>
  <c r="C84" i="8" s="1"/>
  <c r="G57" i="8"/>
  <c r="C87" i="8" s="1"/>
  <c r="G66" i="8" l="1"/>
  <c r="G67" i="8" s="1"/>
  <c r="G68" i="8" l="1"/>
  <c r="G70" i="8" s="1"/>
  <c r="C89" i="8"/>
  <c r="C90" i="8" l="1"/>
  <c r="D89" i="8" s="1"/>
  <c r="E95" i="8" l="1"/>
  <c r="D88" i="8"/>
  <c r="D86" i="8"/>
  <c r="C95" i="8"/>
  <c r="D95" i="8"/>
  <c r="D87" i="8"/>
  <c r="D84" i="8"/>
  <c r="D90" i="8" l="1"/>
</calcChain>
</file>

<file path=xl/sharedStrings.xml><?xml version="1.0" encoding="utf-8"?>
<sst xmlns="http://schemas.openxmlformats.org/spreadsheetml/2006/main" count="165" uniqueCount="113">
  <si>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</si>
  <si>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</si>
  <si>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</si>
  <si>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</si>
  <si>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</si>
  <si>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</si>
  <si>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</si>
  <si>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</si>
  <si>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</si>
  <si>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</si>
  <si>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</si>
  <si>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</si>
  <si>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</si>
  <si>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</si>
  <si>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</si>
  <si>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</si>
  <si>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</si>
  <si>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</si>
  <si>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</si>
  <si>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</si>
  <si>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</si>
  <si>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</si>
  <si>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</si>
  <si>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</si>
  <si>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MAQUINARIA</t>
  </si>
  <si>
    <t>Octubre-Noviembre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</si>
  <si>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</si>
  <si>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</si>
  <si>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</si>
  <si>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</si>
  <si>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</si>
  <si>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</si>
  <si>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</si>
  <si>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</si>
  <si>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</si>
  <si>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</si>
  <si>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</si>
  <si>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</si>
  <si>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</si>
  <si>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</si>
  <si>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</si>
  <si>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</si>
  <si>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</si>
  <si>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</si>
  <si>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</si>
  <si>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</si>
  <si>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</si>
  <si>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</si>
  <si>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</si>
  <si>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</si>
  <si>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</si>
  <si>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</si>
  <si>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</si>
  <si>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</si>
  <si>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</si>
  <si>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</si>
  <si>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</si>
  <si>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MEEKER</t>
  </si>
  <si>
    <t>PRECIO ESPERADO ($/kg)</t>
  </si>
  <si>
    <t>Araucania</t>
  </si>
  <si>
    <t>Encalado</t>
  </si>
  <si>
    <t xml:space="preserve">Septiembre-Octubre </t>
  </si>
  <si>
    <t>Control de malezas</t>
  </si>
  <si>
    <t>Instalacion y riego</t>
  </si>
  <si>
    <t>Cosecha</t>
  </si>
  <si>
    <t>Control de plagas y monitoreo</t>
  </si>
  <si>
    <t>Labores de poda</t>
  </si>
  <si>
    <t>JM</t>
  </si>
  <si>
    <t>Mayo</t>
  </si>
  <si>
    <t>Labores de suelo entre hileras</t>
  </si>
  <si>
    <t>Mayo-Junio</t>
  </si>
  <si>
    <t>Junio</t>
  </si>
  <si>
    <t>Cal agricola</t>
  </si>
  <si>
    <t>Fosforo</t>
  </si>
  <si>
    <t>Potasio</t>
  </si>
  <si>
    <t>Nitrogeno</t>
  </si>
  <si>
    <t>Herbicidas</t>
  </si>
  <si>
    <t>Paraquat</t>
  </si>
  <si>
    <t>Hep</t>
  </si>
  <si>
    <t>sobre</t>
  </si>
  <si>
    <t>Septiembre</t>
  </si>
  <si>
    <t>Combustibles</t>
  </si>
  <si>
    <r>
      <rPr>
        <u/>
        <sz val="8"/>
        <color rgb="FF000000"/>
        <rFont val="Arial Narrow"/>
        <family val="2"/>
      </rPr>
      <t>Fuente</t>
    </r>
    <r>
      <rPr>
        <sz val="8"/>
        <color rgb="FF000000"/>
        <rFont val="Arial Narrow"/>
        <family val="2"/>
      </rPr>
      <t>: INDAP</t>
    </r>
  </si>
  <si>
    <r>
      <rPr>
        <b/>
        <u/>
        <sz val="8"/>
        <color rgb="FF000000"/>
        <rFont val="Arial Narrow"/>
        <family val="2"/>
      </rPr>
      <t>Notas</t>
    </r>
    <r>
      <rPr>
        <b/>
        <sz val="8"/>
        <color rgb="FF000000"/>
        <rFont val="Arial Narrow"/>
        <family val="2"/>
      </rPr>
      <t>:</t>
    </r>
  </si>
  <si>
    <t>Fertilizacion npk</t>
  </si>
  <si>
    <t>Noviembre-marzo</t>
  </si>
  <si>
    <t>Labores arreglo camellon</t>
  </si>
  <si>
    <t>Preparacion suelo rastraje</t>
  </si>
  <si>
    <t>Arreglo camellones</t>
  </si>
  <si>
    <t>Picadura caña</t>
  </si>
  <si>
    <t>Fletes traslados punto venta</t>
  </si>
  <si>
    <t>Fletes traslados equipos</t>
  </si>
  <si>
    <t>ESCENARIOS COSTO UNITARIO  ($/kg)</t>
  </si>
  <si>
    <t>Villarrica</t>
  </si>
  <si>
    <t>Septiembre-Octubre</t>
  </si>
  <si>
    <t>Septiembre -Abril</t>
  </si>
  <si>
    <t>Febrero-Abril</t>
  </si>
  <si>
    <t>Venta fresco</t>
  </si>
  <si>
    <t>$/há</t>
  </si>
  <si>
    <t>Mayo-Agosto</t>
  </si>
  <si>
    <t>Junio-Julio</t>
  </si>
  <si>
    <t>JORNADA ANIMAL</t>
  </si>
  <si>
    <t>COSTO TOTAL/há.</t>
  </si>
  <si>
    <t>Frambuesa Año 2</t>
  </si>
  <si>
    <t>RENDIMIENTO (Kg/Há.)</t>
  </si>
  <si>
    <t>Rotovator (Mullir suelo)</t>
  </si>
  <si>
    <t xml:space="preserve">Glifosato </t>
  </si>
  <si>
    <t>Junio- Julio</t>
  </si>
  <si>
    <t>Costo unitario ($ / kg) (*)</t>
  </si>
  <si>
    <t>DIC  2023</t>
  </si>
  <si>
    <t>l</t>
  </si>
  <si>
    <t>u</t>
  </si>
  <si>
    <t>Rendimiento (kg/há)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</si>
</sst>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d/m/yyyy"/>
  </numFmts>
  <fonts count="13" x14ac:knownFonts="1">
    <font>
      <sz val="11"/>
      <color indexed="8"/>
      <name val="Calibri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8"/>
      <color rgb="FFFFFFFF"/>
      <name val="Arial Narrow"/>
      <family val="2"/>
    </font>
    <font>
      <sz val="8"/>
      <color rgb="FF000000"/>
      <name val="Arial Narrow"/>
      <family val="2"/>
    </font>
    <font>
      <sz val="8"/>
      <color rgb="FFFFFFFF"/>
      <name val="Arial Narrow"/>
      <family val="2"/>
    </font>
    <font>
      <sz val="11"/>
      <name val="Calibri"/>
      <family val="2"/>
    </font>
    <font>
      <b/>
      <sz val="8"/>
      <color rgb="FF000000"/>
      <name val="Arial Narrow"/>
      <family val="2"/>
    </font>
    <font>
      <u/>
      <sz val="8"/>
      <color rgb="FF000000"/>
      <name val="Arial Narrow"/>
      <family val="2"/>
    </font>
    <font>
      <b/>
      <u/>
      <sz val="8"/>
      <color rgb="FF000000"/>
      <name val="Arial Narrow"/>
      <family val="2"/>
    </font>
    <font>
      <b/>
      <sz val="8"/>
      <color rgb="FFFEFEFE"/>
      <name val="Arial Narrow"/>
      <family val="2"/>
    </font>
    <font>
      <b/>
      <sz val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4CB3B0"/>
        <bgColor rgb="FF4CB3B0"/>
      </patternFill>
    </fill>
    <fill>
      <patternFill patternType="solid">
        <fgColor rgb="FFFF891C"/>
        <bgColor rgb="FFFF891C"/>
      </patternFill>
    </fill>
    <fill>
      <patternFill patternType="solid">
        <fgColor rgb="FFE36C09"/>
        <bgColor rgb="FFE36C09"/>
      </patternFill>
    </fill>
    <fill>
      <patternFill patternType="solid">
        <fgColor rgb="FFFEFEFE"/>
        <bgColor rgb="FFFEFEFE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rgb="FF4CB3B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7F7F7F"/>
      </right>
      <top style="thin">
        <color rgb="FFAAAAAA"/>
      </top>
      <bottom style="thin">
        <color rgb="FFAAAAAA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/>
      <diagonal/>
    </border>
    <border>
      <left style="thin">
        <color rgb="FF000000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rgb="FF7F7F7F"/>
      </left>
      <right style="thin">
        <color rgb="FF000000"/>
      </right>
      <top style="thin">
        <color rgb="FF000000"/>
      </top>
      <bottom style="thin">
        <color rgb="FF7F7F7F"/>
      </bottom>
      <diagonal/>
    </border>
    <border>
      <left style="thin">
        <color rgb="FF000000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AAAAAA"/>
      </right>
      <top/>
      <bottom style="thin">
        <color rgb="FF7F7F7F"/>
      </bottom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 applyNumberFormat="0" applyFill="0" applyBorder="0" applyProtection="0"/>
    <xf numFmtId="0" fontId="2" fillId="0" borderId="1"/>
    <xf numFmtId="0" fontId="3" fillId="0" borderId="1"/>
  </cellStyleXfs>
  <cellXfs count="172">
    <xf numFmtId="0" fontId="0" fillId="0" borderId="0" xfId="0" applyFont="1" applyAlignment="1"/>
    <xf numFmtId="0" fontId="3" fillId="2" borderId="3" xfId="3" applyFont="1" applyFill="1" applyBorder="1"/>
    <xf numFmtId="0" fontId="3" fillId="0" borderId="1" xfId="3" applyFont="1"/>
    <xf numFmtId="0" fontId="3" fillId="0" borderId="1" xfId="3" applyFont="1" applyAlignment="1"/>
    <xf numFmtId="0" fontId="3" fillId="2" borderId="5" xfId="3" applyFont="1" applyFill="1" applyBorder="1"/>
    <xf numFmtId="0" fontId="3" fillId="2" borderId="6" xfId="3" applyFont="1" applyFill="1" applyBorder="1"/>
    <xf numFmtId="49" fontId="5" fillId="2" borderId="8" xfId="3" applyNumberFormat="1" applyFont="1" applyFill="1" applyBorder="1" applyAlignment="1">
      <alignment horizontal="left"/>
    </xf>
    <xf numFmtId="0" fontId="5" fillId="2" borderId="9" xfId="3" applyFont="1" applyFill="1" applyBorder="1" applyAlignment="1">
      <alignment horizontal="left"/>
    </xf>
    <xf numFmtId="3" fontId="5" fillId="0" borderId="8" xfId="3" applyNumberFormat="1" applyFont="1" applyBorder="1" applyAlignment="1">
      <alignment horizontal="left"/>
    </xf>
    <xf numFmtId="49" fontId="5" fillId="2" borderId="8" xfId="3" applyNumberFormat="1" applyFont="1" applyFill="1" applyBorder="1" applyAlignment="1">
      <alignment horizontal="left" wrapText="1"/>
    </xf>
    <xf numFmtId="0" fontId="5" fillId="2" borderId="8" xfId="3" applyFont="1" applyFill="1" applyBorder="1" applyAlignment="1">
      <alignment horizontal="left"/>
    </xf>
    <xf numFmtId="3" fontId="5" fillId="2" borderId="8" xfId="3" applyNumberFormat="1" applyFont="1" applyFill="1" applyBorder="1" applyAlignment="1">
      <alignment horizontal="left" wrapText="1"/>
    </xf>
    <xf numFmtId="166" fontId="5" fillId="2" borderId="12" xfId="3" applyNumberFormat="1" applyFont="1" applyFill="1" applyBorder="1" applyAlignment="1">
      <alignment horizontal="left"/>
    </xf>
    <xf numFmtId="0" fontId="5" fillId="2" borderId="5" xfId="3" applyFont="1" applyFill="1" applyBorder="1" applyAlignment="1">
      <alignment horizontal="left"/>
    </xf>
    <xf numFmtId="0" fontId="5" fillId="2" borderId="12" xfId="3" applyFont="1" applyFill="1" applyBorder="1" applyAlignment="1">
      <alignment horizontal="left"/>
    </xf>
    <xf numFmtId="0" fontId="5" fillId="2" borderId="12" xfId="3" applyFont="1" applyFill="1" applyBorder="1" applyAlignment="1">
      <alignment horizontal="left" wrapText="1"/>
    </xf>
    <xf numFmtId="0" fontId="3" fillId="2" borderId="13" xfId="3" applyFont="1" applyFill="1" applyBorder="1"/>
    <xf numFmtId="0" fontId="5" fillId="2" borderId="15" xfId="3" applyFont="1" applyFill="1" applyBorder="1" applyAlignment="1">
      <alignment horizontal="left"/>
    </xf>
    <xf numFmtId="0" fontId="5" fillId="2" borderId="16" xfId="3" applyFont="1" applyFill="1" applyBorder="1" applyAlignment="1">
      <alignment horizontal="left"/>
    </xf>
    <xf numFmtId="49" fontId="4" fillId="4" borderId="17" xfId="3" applyNumberFormat="1" applyFont="1" applyFill="1" applyBorder="1" applyAlignment="1">
      <alignment horizontal="left" vertical="center"/>
    </xf>
    <xf numFmtId="0" fontId="5" fillId="2" borderId="18" xfId="3" applyFont="1" applyFill="1" applyBorder="1" applyAlignment="1">
      <alignment horizontal="left" vertical="center"/>
    </xf>
    <xf numFmtId="0" fontId="5" fillId="2" borderId="5" xfId="3" applyFont="1" applyFill="1" applyBorder="1" applyAlignment="1">
      <alignment horizontal="left" vertical="center"/>
    </xf>
    <xf numFmtId="49" fontId="4" fillId="4" borderId="2" xfId="3" applyNumberFormat="1" applyFont="1" applyFill="1" applyBorder="1" applyAlignment="1">
      <alignment horizontal="left" vertical="center"/>
    </xf>
    <xf numFmtId="0" fontId="5" fillId="2" borderId="19" xfId="3" applyFont="1" applyFill="1" applyBorder="1" applyAlignment="1">
      <alignment horizontal="left" vertical="center"/>
    </xf>
    <xf numFmtId="0" fontId="5" fillId="2" borderId="4" xfId="3" applyFont="1" applyFill="1" applyBorder="1" applyAlignment="1">
      <alignment horizontal="left" vertical="center"/>
    </xf>
    <xf numFmtId="49" fontId="4" fillId="3" borderId="17" xfId="3" applyNumberFormat="1" applyFont="1" applyFill="1" applyBorder="1" applyAlignment="1">
      <alignment horizontal="left" vertical="center"/>
    </xf>
    <xf numFmtId="49" fontId="4" fillId="3" borderId="17" xfId="3" applyNumberFormat="1" applyFont="1" applyFill="1" applyBorder="1" applyAlignment="1">
      <alignment horizontal="left" vertical="center" wrapText="1"/>
    </xf>
    <xf numFmtId="49" fontId="6" fillId="3" borderId="2" xfId="3" applyNumberFormat="1" applyFont="1" applyFill="1" applyBorder="1" applyAlignment="1">
      <alignment horizontal="left" vertical="center"/>
    </xf>
    <xf numFmtId="0" fontId="6" fillId="3" borderId="2" xfId="3" applyFont="1" applyFill="1" applyBorder="1" applyAlignment="1">
      <alignment horizontal="left" vertical="center"/>
    </xf>
    <xf numFmtId="0" fontId="5" fillId="2" borderId="20" xfId="3" applyFont="1" applyFill="1" applyBorder="1" applyAlignment="1">
      <alignment horizontal="left"/>
    </xf>
    <xf numFmtId="0" fontId="5" fillId="2" borderId="21" xfId="3" applyFont="1" applyFill="1" applyBorder="1" applyAlignment="1">
      <alignment horizontal="left"/>
    </xf>
    <xf numFmtId="49" fontId="8" fillId="2" borderId="8" xfId="3" applyNumberFormat="1" applyFont="1" applyFill="1" applyBorder="1" applyAlignment="1">
      <alignment horizontal="left"/>
    </xf>
    <xf numFmtId="49" fontId="5" fillId="2" borderId="22" xfId="3" applyNumberFormat="1" applyFont="1" applyFill="1" applyBorder="1" applyAlignment="1">
      <alignment horizontal="left"/>
    </xf>
    <xf numFmtId="49" fontId="4" fillId="3" borderId="23" xfId="3" applyNumberFormat="1" applyFont="1" applyFill="1" applyBorder="1" applyAlignment="1">
      <alignment horizontal="left" vertical="center"/>
    </xf>
    <xf numFmtId="0" fontId="3" fillId="2" borderId="24" xfId="3" applyFont="1" applyFill="1" applyBorder="1"/>
    <xf numFmtId="49" fontId="6" fillId="3" borderId="25" xfId="3" applyNumberFormat="1" applyFont="1" applyFill="1" applyBorder="1" applyAlignment="1">
      <alignment horizontal="left" vertical="center"/>
    </xf>
    <xf numFmtId="0" fontId="6" fillId="3" borderId="25" xfId="3" applyFont="1" applyFill="1" applyBorder="1" applyAlignment="1">
      <alignment horizontal="left" vertical="center"/>
    </xf>
    <xf numFmtId="0" fontId="5" fillId="2" borderId="26" xfId="3" applyFont="1" applyFill="1" applyBorder="1" applyAlignment="1">
      <alignment horizontal="left"/>
    </xf>
    <xf numFmtId="49" fontId="4" fillId="4" borderId="27" xfId="3" applyNumberFormat="1" applyFont="1" applyFill="1" applyBorder="1" applyAlignment="1">
      <alignment horizontal="left" vertical="center"/>
    </xf>
    <xf numFmtId="0" fontId="4" fillId="4" borderId="28" xfId="3" applyFont="1" applyFill="1" applyBorder="1" applyAlignment="1">
      <alignment horizontal="left" vertical="center"/>
    </xf>
    <xf numFmtId="3" fontId="3" fillId="0" borderId="1" xfId="3" applyNumberFormat="1" applyFont="1"/>
    <xf numFmtId="49" fontId="4" fillId="3" borderId="30" xfId="3" applyNumberFormat="1" applyFont="1" applyFill="1" applyBorder="1" applyAlignment="1">
      <alignment horizontal="left" vertical="center"/>
    </xf>
    <xf numFmtId="0" fontId="4" fillId="3" borderId="2" xfId="3" applyFont="1" applyFill="1" applyBorder="1" applyAlignment="1">
      <alignment horizontal="left" vertical="center"/>
    </xf>
    <xf numFmtId="164" fontId="3" fillId="0" borderId="1" xfId="3" applyNumberFormat="1" applyFont="1"/>
    <xf numFmtId="49" fontId="4" fillId="4" borderId="30" xfId="3" applyNumberFormat="1" applyFont="1" applyFill="1" applyBorder="1" applyAlignment="1">
      <alignment horizontal="left" vertical="center"/>
    </xf>
    <xf numFmtId="0" fontId="4" fillId="4" borderId="2" xfId="3" applyFont="1" applyFill="1" applyBorder="1" applyAlignment="1">
      <alignment horizontal="left" vertical="center"/>
    </xf>
    <xf numFmtId="49" fontId="4" fillId="4" borderId="31" xfId="3" applyNumberFormat="1" applyFont="1" applyFill="1" applyBorder="1" applyAlignment="1">
      <alignment horizontal="left" vertical="center"/>
    </xf>
    <xf numFmtId="0" fontId="4" fillId="4" borderId="17" xfId="3" applyFont="1" applyFill="1" applyBorder="1" applyAlignment="1">
      <alignment horizontal="left" vertical="center"/>
    </xf>
    <xf numFmtId="49" fontId="5" fillId="2" borderId="1" xfId="3" applyNumberFormat="1" applyFont="1" applyFill="1" applyBorder="1" applyAlignment="1">
      <alignment vertical="center"/>
    </xf>
    <xf numFmtId="0" fontId="4" fillId="2" borderId="1" xfId="3" applyFont="1" applyFill="1" applyBorder="1" applyAlignment="1">
      <alignment vertical="center"/>
    </xf>
    <xf numFmtId="164" fontId="4" fillId="2" borderId="1" xfId="3" applyNumberFormat="1" applyFont="1" applyFill="1" applyBorder="1" applyAlignment="1">
      <alignment vertical="center"/>
    </xf>
    <xf numFmtId="0" fontId="5" fillId="2" borderId="1" xfId="3" applyFont="1" applyFill="1" applyBorder="1" applyAlignment="1">
      <alignment vertical="center"/>
    </xf>
    <xf numFmtId="0" fontId="5" fillId="0" borderId="1" xfId="3" applyFont="1"/>
    <xf numFmtId="49" fontId="8" fillId="2" borderId="32" xfId="3" applyNumberFormat="1" applyFont="1" applyFill="1" applyBorder="1" applyAlignment="1">
      <alignment vertical="center"/>
    </xf>
    <xf numFmtId="0" fontId="5" fillId="2" borderId="33" xfId="3" applyFont="1" applyFill="1" applyBorder="1"/>
    <xf numFmtId="0" fontId="5" fillId="2" borderId="34" xfId="3" applyFont="1" applyFill="1" applyBorder="1"/>
    <xf numFmtId="49" fontId="5" fillId="2" borderId="35" xfId="3" applyNumberFormat="1" applyFont="1" applyFill="1" applyBorder="1" applyAlignment="1">
      <alignment vertical="center"/>
    </xf>
    <xf numFmtId="0" fontId="5" fillId="2" borderId="1" xfId="3" applyFont="1" applyFill="1" applyBorder="1"/>
    <xf numFmtId="0" fontId="5" fillId="2" borderId="36" xfId="3" applyFont="1" applyFill="1" applyBorder="1"/>
    <xf numFmtId="49" fontId="5" fillId="2" borderId="37" xfId="3" applyNumberFormat="1" applyFont="1" applyFill="1" applyBorder="1" applyAlignment="1">
      <alignment vertical="center"/>
    </xf>
    <xf numFmtId="0" fontId="5" fillId="2" borderId="38" xfId="3" applyFont="1" applyFill="1" applyBorder="1"/>
    <xf numFmtId="0" fontId="5" fillId="2" borderId="39" xfId="3" applyFont="1" applyFill="1" applyBorder="1"/>
    <xf numFmtId="0" fontId="5" fillId="5" borderId="39" xfId="3" applyFont="1" applyFill="1" applyBorder="1"/>
    <xf numFmtId="0" fontId="5" fillId="6" borderId="1" xfId="3" applyFont="1" applyFill="1" applyBorder="1"/>
    <xf numFmtId="49" fontId="8" fillId="7" borderId="40" xfId="3" applyNumberFormat="1" applyFont="1" applyFill="1" applyBorder="1" applyAlignment="1">
      <alignment vertical="center"/>
    </xf>
    <xf numFmtId="49" fontId="8" fillId="7" borderId="41" xfId="3" applyNumberFormat="1" applyFont="1" applyFill="1" applyBorder="1" applyAlignment="1">
      <alignment vertical="center"/>
    </xf>
    <xf numFmtId="49" fontId="5" fillId="7" borderId="42" xfId="3" applyNumberFormat="1" applyFont="1" applyFill="1" applyBorder="1"/>
    <xf numFmtId="49" fontId="8" fillId="2" borderId="43" xfId="3" applyNumberFormat="1" applyFont="1" applyFill="1" applyBorder="1" applyAlignment="1">
      <alignment vertical="center"/>
    </xf>
    <xf numFmtId="3" fontId="8" fillId="2" borderId="8" xfId="3" applyNumberFormat="1" applyFont="1" applyFill="1" applyBorder="1" applyAlignment="1">
      <alignment vertical="center"/>
    </xf>
    <xf numFmtId="9" fontId="5" fillId="2" borderId="44" xfId="3" applyNumberFormat="1" applyFont="1" applyFill="1" applyBorder="1"/>
    <xf numFmtId="165" fontId="8" fillId="2" borderId="8" xfId="3" applyNumberFormat="1" applyFont="1" applyFill="1" applyBorder="1" applyAlignment="1">
      <alignment vertical="center"/>
    </xf>
    <xf numFmtId="0" fontId="4" fillId="6" borderId="1" xfId="3" applyFont="1" applyFill="1" applyBorder="1" applyAlignment="1">
      <alignment vertical="center"/>
    </xf>
    <xf numFmtId="49" fontId="8" fillId="7" borderId="45" xfId="3" applyNumberFormat="1" applyFont="1" applyFill="1" applyBorder="1" applyAlignment="1">
      <alignment vertical="center"/>
    </xf>
    <xf numFmtId="165" fontId="8" fillId="7" borderId="46" xfId="3" applyNumberFormat="1" applyFont="1" applyFill="1" applyBorder="1" applyAlignment="1">
      <alignment vertical="center"/>
    </xf>
    <xf numFmtId="9" fontId="8" fillId="7" borderId="47" xfId="3" applyNumberFormat="1" applyFont="1" applyFill="1" applyBorder="1" applyAlignment="1">
      <alignment vertical="center"/>
    </xf>
    <xf numFmtId="0" fontId="6" fillId="2" borderId="1" xfId="3" applyFont="1" applyFill="1" applyBorder="1" applyAlignment="1">
      <alignment vertical="center"/>
    </xf>
    <xf numFmtId="0" fontId="4" fillId="5" borderId="35" xfId="3" applyFont="1" applyFill="1" applyBorder="1" applyAlignment="1">
      <alignment vertical="center"/>
    </xf>
    <xf numFmtId="49" fontId="11" fillId="5" borderId="1" xfId="3" applyNumberFormat="1" applyFont="1" applyFill="1" applyBorder="1" applyAlignment="1">
      <alignment vertical="center"/>
    </xf>
    <xf numFmtId="0" fontId="4" fillId="5" borderId="1" xfId="3" applyFont="1" applyFill="1" applyBorder="1" applyAlignment="1">
      <alignment vertical="center"/>
    </xf>
    <xf numFmtId="0" fontId="4" fillId="5" borderId="36" xfId="3" applyFont="1" applyFill="1" applyBorder="1" applyAlignment="1">
      <alignment vertical="center"/>
    </xf>
    <xf numFmtId="0" fontId="4" fillId="6" borderId="35" xfId="3" applyFont="1" applyFill="1" applyBorder="1" applyAlignment="1">
      <alignment vertical="center"/>
    </xf>
    <xf numFmtId="0" fontId="8" fillId="6" borderId="1" xfId="3" applyFont="1" applyFill="1" applyBorder="1" applyAlignment="1">
      <alignment vertical="center"/>
    </xf>
    <xf numFmtId="49" fontId="5" fillId="2" borderId="11" xfId="3" applyNumberFormat="1" applyFont="1" applyFill="1" applyBorder="1" applyAlignment="1">
      <alignment horizontal="left"/>
    </xf>
    <xf numFmtId="49" fontId="5" fillId="2" borderId="11" xfId="3" applyNumberFormat="1" applyFont="1" applyFill="1" applyBorder="1" applyAlignment="1">
      <alignment horizontal="left" vertical="center" wrapText="1"/>
    </xf>
    <xf numFmtId="49" fontId="5" fillId="2" borderId="11" xfId="3" applyNumberFormat="1" applyFont="1" applyFill="1" applyBorder="1" applyAlignment="1">
      <alignment horizontal="left" wrapText="1"/>
    </xf>
    <xf numFmtId="0" fontId="3" fillId="2" borderId="49" xfId="3" applyFont="1" applyFill="1" applyBorder="1"/>
    <xf numFmtId="0" fontId="5" fillId="2" borderId="50" xfId="3" applyFont="1" applyFill="1" applyBorder="1" applyAlignment="1">
      <alignment horizontal="left" wrapText="1"/>
    </xf>
    <xf numFmtId="49" fontId="4" fillId="3" borderId="48" xfId="3" applyNumberFormat="1" applyFont="1" applyFill="1" applyBorder="1" applyAlignment="1">
      <alignment horizontal="left" vertical="center" wrapText="1"/>
    </xf>
    <xf numFmtId="49" fontId="5" fillId="2" borderId="48" xfId="3" applyNumberFormat="1" applyFont="1" applyFill="1" applyBorder="1" applyAlignment="1">
      <alignment horizontal="left" vertical="center" wrapText="1"/>
    </xf>
    <xf numFmtId="49" fontId="5" fillId="2" borderId="8" xfId="3" applyNumberFormat="1" applyFont="1" applyFill="1" applyBorder="1" applyAlignment="1">
      <alignment horizontal="center" wrapText="1"/>
    </xf>
    <xf numFmtId="49" fontId="5" fillId="2" borderId="8" xfId="3" applyNumberFormat="1" applyFont="1" applyFill="1" applyBorder="1" applyAlignment="1">
      <alignment horizontal="center"/>
    </xf>
    <xf numFmtId="0" fontId="5" fillId="2" borderId="8" xfId="3" applyFont="1" applyFill="1" applyBorder="1" applyAlignment="1">
      <alignment horizontal="center"/>
    </xf>
    <xf numFmtId="49" fontId="5" fillId="2" borderId="22" xfId="3" applyNumberFormat="1" applyFont="1" applyFill="1" applyBorder="1" applyAlignment="1">
      <alignment horizontal="center"/>
    </xf>
    <xf numFmtId="0" fontId="6" fillId="3" borderId="2" xfId="3" applyFont="1" applyFill="1" applyBorder="1" applyAlignment="1">
      <alignment horizontal="right" vertical="center"/>
    </xf>
    <xf numFmtId="0" fontId="6" fillId="3" borderId="25" xfId="3" applyFont="1" applyFill="1" applyBorder="1" applyAlignment="1">
      <alignment horizontal="right" vertical="center"/>
    </xf>
    <xf numFmtId="0" fontId="3" fillId="2" borderId="52" xfId="3" applyFont="1" applyFill="1" applyBorder="1"/>
    <xf numFmtId="0" fontId="5" fillId="2" borderId="53" xfId="3" applyFont="1" applyFill="1" applyBorder="1" applyAlignment="1">
      <alignment horizontal="left"/>
    </xf>
    <xf numFmtId="0" fontId="5" fillId="2" borderId="52" xfId="3" applyFont="1" applyFill="1" applyBorder="1" applyAlignment="1">
      <alignment horizontal="left"/>
    </xf>
    <xf numFmtId="3" fontId="5" fillId="2" borderId="52" xfId="3" applyNumberFormat="1" applyFont="1" applyFill="1" applyBorder="1" applyAlignment="1">
      <alignment horizontal="left"/>
    </xf>
    <xf numFmtId="0" fontId="3" fillId="2" borderId="1" xfId="3" applyFont="1" applyFill="1" applyBorder="1"/>
    <xf numFmtId="49" fontId="6" fillId="8" borderId="1" xfId="3" applyNumberFormat="1" applyFont="1" applyFill="1" applyBorder="1" applyAlignment="1">
      <alignment horizontal="left" vertical="center"/>
    </xf>
    <xf numFmtId="0" fontId="6" fillId="8" borderId="1" xfId="3" applyFont="1" applyFill="1" applyBorder="1" applyAlignment="1">
      <alignment horizontal="left" vertical="center"/>
    </xf>
    <xf numFmtId="3" fontId="6" fillId="8" borderId="1" xfId="3" applyNumberFormat="1" applyFont="1" applyFill="1" applyBorder="1" applyAlignment="1">
      <alignment horizontal="right" vertical="center"/>
    </xf>
    <xf numFmtId="0" fontId="3" fillId="9" borderId="1" xfId="3" applyFont="1" applyFill="1" applyBorder="1"/>
    <xf numFmtId="0" fontId="3" fillId="10" borderId="1" xfId="3" applyFont="1" applyFill="1"/>
    <xf numFmtId="0" fontId="3" fillId="10" borderId="1" xfId="3" applyFont="1" applyFill="1" applyAlignment="1"/>
    <xf numFmtId="0" fontId="3" fillId="2" borderId="54" xfId="3" applyFont="1" applyFill="1" applyBorder="1"/>
    <xf numFmtId="49" fontId="5" fillId="2" borderId="51" xfId="3" applyNumberFormat="1" applyFont="1" applyFill="1" applyBorder="1" applyAlignment="1">
      <alignment horizontal="left" wrapText="1"/>
    </xf>
    <xf numFmtId="49" fontId="5" fillId="2" borderId="51" xfId="3" applyNumberFormat="1" applyFont="1" applyFill="1" applyBorder="1" applyAlignment="1">
      <alignment horizontal="center" wrapText="1"/>
    </xf>
    <xf numFmtId="49" fontId="6" fillId="3" borderId="55" xfId="3" applyNumberFormat="1" applyFont="1" applyFill="1" applyBorder="1" applyAlignment="1">
      <alignment horizontal="left" vertical="center"/>
    </xf>
    <xf numFmtId="0" fontId="6" fillId="3" borderId="56" xfId="3" applyFont="1" applyFill="1" applyBorder="1" applyAlignment="1">
      <alignment horizontal="left" vertical="center"/>
    </xf>
    <xf numFmtId="49" fontId="4" fillId="4" borderId="48" xfId="3" applyNumberFormat="1" applyFont="1" applyFill="1" applyBorder="1" applyAlignment="1">
      <alignment horizontal="left" vertical="center"/>
    </xf>
    <xf numFmtId="49" fontId="4" fillId="3" borderId="48" xfId="3" applyNumberFormat="1" applyFont="1" applyFill="1" applyBorder="1" applyAlignment="1">
      <alignment horizontal="left" vertical="center"/>
    </xf>
    <xf numFmtId="49" fontId="4" fillId="8" borderId="48" xfId="3" applyNumberFormat="1" applyFont="1" applyFill="1" applyBorder="1" applyAlignment="1">
      <alignment horizontal="left" vertical="center"/>
    </xf>
    <xf numFmtId="49" fontId="4" fillId="8" borderId="48" xfId="3" applyNumberFormat="1" applyFont="1" applyFill="1" applyBorder="1" applyAlignment="1">
      <alignment horizontal="left" vertical="center" wrapText="1"/>
    </xf>
    <xf numFmtId="49" fontId="6" fillId="3" borderId="48" xfId="3" applyNumberFormat="1" applyFont="1" applyFill="1" applyBorder="1" applyAlignment="1">
      <alignment horizontal="left" vertical="center"/>
    </xf>
    <xf numFmtId="0" fontId="6" fillId="3" borderId="48" xfId="3" applyFont="1" applyFill="1" applyBorder="1" applyAlignment="1">
      <alignment horizontal="left" vertical="center"/>
    </xf>
    <xf numFmtId="3" fontId="6" fillId="3" borderId="48" xfId="3" applyNumberFormat="1" applyFont="1" applyFill="1" applyBorder="1" applyAlignment="1">
      <alignment horizontal="right" vertical="center"/>
    </xf>
    <xf numFmtId="49" fontId="4" fillId="3" borderId="58" xfId="3" applyNumberFormat="1" applyFont="1" applyFill="1" applyBorder="1" applyAlignment="1">
      <alignment horizontal="left" vertical="center"/>
    </xf>
    <xf numFmtId="49" fontId="4" fillId="3" borderId="58" xfId="3" applyNumberFormat="1" applyFont="1" applyFill="1" applyBorder="1" applyAlignment="1">
      <alignment horizontal="left" vertical="center" wrapText="1"/>
    </xf>
    <xf numFmtId="0" fontId="5" fillId="2" borderId="1" xfId="3" applyFont="1" applyFill="1" applyBorder="1" applyAlignment="1">
      <alignment horizontal="left" vertical="center"/>
    </xf>
    <xf numFmtId="3" fontId="12" fillId="7" borderId="41" xfId="3" applyNumberFormat="1" applyFont="1" applyFill="1" applyBorder="1" applyAlignment="1">
      <alignment vertical="center"/>
    </xf>
    <xf numFmtId="3" fontId="12" fillId="7" borderId="42" xfId="3" applyNumberFormat="1" applyFont="1" applyFill="1" applyBorder="1" applyAlignment="1">
      <alignment vertical="center"/>
    </xf>
    <xf numFmtId="165" fontId="12" fillId="7" borderId="46" xfId="3" applyNumberFormat="1" applyFont="1" applyFill="1" applyBorder="1" applyAlignment="1">
      <alignment vertical="center"/>
    </xf>
    <xf numFmtId="166" fontId="5" fillId="2" borderId="8" xfId="3" applyNumberFormat="1" applyFont="1" applyFill="1" applyBorder="1" applyAlignment="1">
      <alignment horizontal="left"/>
    </xf>
    <xf numFmtId="0" fontId="5" fillId="2" borderId="8" xfId="3" applyFont="1" applyFill="1" applyBorder="1" applyAlignment="1">
      <alignment horizontal="center" wrapText="1"/>
    </xf>
    <xf numFmtId="0" fontId="5" fillId="2" borderId="8" xfId="3" quotePrefix="1" applyFont="1" applyFill="1" applyBorder="1" applyAlignment="1">
      <alignment horizontal="center" wrapText="1"/>
    </xf>
    <xf numFmtId="3" fontId="5" fillId="2" borderId="8" xfId="3" applyNumberFormat="1" applyFont="1" applyFill="1" applyBorder="1" applyAlignment="1">
      <alignment horizontal="center"/>
    </xf>
    <xf numFmtId="0" fontId="5" fillId="2" borderId="22" xfId="3" applyFont="1" applyFill="1" applyBorder="1" applyAlignment="1">
      <alignment horizontal="center"/>
    </xf>
    <xf numFmtId="49" fontId="4" fillId="3" borderId="8" xfId="3" applyNumberFormat="1" applyFont="1" applyFill="1" applyBorder="1" applyAlignment="1">
      <alignment horizontal="center" vertical="center" wrapText="1"/>
    </xf>
    <xf numFmtId="0" fontId="5" fillId="2" borderId="51" xfId="3" applyFont="1" applyFill="1" applyBorder="1" applyAlignment="1">
      <alignment horizontal="center" wrapText="1"/>
    </xf>
    <xf numFmtId="0" fontId="6" fillId="3" borderId="56" xfId="3" applyFont="1" applyFill="1" applyBorder="1" applyAlignment="1">
      <alignment horizontal="center" vertical="center"/>
    </xf>
    <xf numFmtId="49" fontId="4" fillId="3" borderId="17" xfId="3" applyNumberFormat="1" applyFont="1" applyFill="1" applyBorder="1" applyAlignment="1">
      <alignment horizontal="center" vertical="center"/>
    </xf>
    <xf numFmtId="49" fontId="4" fillId="3" borderId="17" xfId="3" applyNumberFormat="1" applyFont="1" applyFill="1" applyBorder="1" applyAlignment="1">
      <alignment horizontal="center" vertical="center" wrapText="1"/>
    </xf>
    <xf numFmtId="49" fontId="4" fillId="3" borderId="23" xfId="3" applyNumberFormat="1" applyFont="1" applyFill="1" applyBorder="1" applyAlignment="1">
      <alignment horizontal="center" vertical="center" wrapText="1"/>
    </xf>
    <xf numFmtId="3" fontId="4" fillId="3" borderId="25" xfId="3" applyNumberFormat="1" applyFont="1" applyFill="1" applyBorder="1" applyAlignment="1">
      <alignment horizontal="right" vertical="center"/>
    </xf>
    <xf numFmtId="3" fontId="4" fillId="3" borderId="2" xfId="3" applyNumberFormat="1" applyFont="1" applyFill="1" applyBorder="1" applyAlignment="1">
      <alignment horizontal="right" vertical="center"/>
    </xf>
    <xf numFmtId="3" fontId="4" fillId="3" borderId="57" xfId="3" applyNumberFormat="1" applyFont="1" applyFill="1" applyBorder="1" applyAlignment="1">
      <alignment horizontal="right" vertical="center"/>
    </xf>
    <xf numFmtId="49" fontId="4" fillId="3" borderId="10" xfId="3" applyNumberFormat="1" applyFont="1" applyFill="1" applyBorder="1" applyAlignment="1">
      <alignment horizontal="left" vertical="center"/>
    </xf>
    <xf numFmtId="0" fontId="7" fillId="0" borderId="14" xfId="3" applyFont="1" applyBorder="1"/>
    <xf numFmtId="0" fontId="7" fillId="0" borderId="11" xfId="3" applyFont="1" applyBorder="1"/>
    <xf numFmtId="49" fontId="11" fillId="5" borderId="37" xfId="3" applyNumberFormat="1" applyFont="1" applyFill="1" applyBorder="1" applyAlignment="1">
      <alignment vertical="center"/>
    </xf>
    <xf numFmtId="0" fontId="7" fillId="0" borderId="38" xfId="3" applyFont="1" applyBorder="1"/>
    <xf numFmtId="49" fontId="6" fillId="3" borderId="10" xfId="3" applyNumberFormat="1" applyFont="1" applyFill="1" applyBorder="1" applyAlignment="1">
      <alignment horizontal="left" wrapText="1"/>
    </xf>
    <xf numFmtId="49" fontId="5" fillId="2" borderId="10" xfId="3" applyNumberFormat="1" applyFont="1" applyFill="1" applyBorder="1" applyAlignment="1">
      <alignment horizontal="left" wrapText="1"/>
    </xf>
    <xf numFmtId="49" fontId="5" fillId="2" borderId="10" xfId="3" applyNumberFormat="1" applyFont="1" applyFill="1" applyBorder="1" applyAlignment="1">
      <alignment horizontal="left"/>
    </xf>
    <xf numFmtId="49" fontId="5" fillId="2" borderId="8" xfId="3" applyNumberFormat="1" applyFont="1" applyFill="1" applyBorder="1" applyAlignment="1">
      <alignment horizontal="right" wrapText="1"/>
    </xf>
    <xf numFmtId="3" fontId="5" fillId="2" borderId="8" xfId="3" applyNumberFormat="1" applyFont="1" applyFill="1" applyBorder="1" applyAlignment="1">
      <alignment horizontal="right"/>
    </xf>
    <xf numFmtId="0" fontId="5" fillId="2" borderId="26" xfId="3" applyFont="1" applyFill="1" applyBorder="1" applyAlignment="1">
      <alignment horizontal="right"/>
    </xf>
    <xf numFmtId="3" fontId="5" fillId="2" borderId="26" xfId="3" applyNumberFormat="1" applyFont="1" applyFill="1" applyBorder="1" applyAlignment="1">
      <alignment horizontal="right"/>
    </xf>
    <xf numFmtId="0" fontId="4" fillId="4" borderId="28" xfId="3" applyFont="1" applyFill="1" applyBorder="1" applyAlignment="1">
      <alignment horizontal="right" vertical="center"/>
    </xf>
    <xf numFmtId="164" fontId="4" fillId="4" borderId="29" xfId="3" applyNumberFormat="1" applyFont="1" applyFill="1" applyBorder="1" applyAlignment="1">
      <alignment horizontal="right" vertical="center"/>
    </xf>
    <xf numFmtId="0" fontId="4" fillId="3" borderId="2" xfId="3" applyFont="1" applyFill="1" applyBorder="1" applyAlignment="1">
      <alignment horizontal="right" vertical="center"/>
    </xf>
    <xf numFmtId="164" fontId="4" fillId="3" borderId="7" xfId="3" applyNumberFormat="1" applyFont="1" applyFill="1" applyBorder="1" applyAlignment="1">
      <alignment horizontal="right" vertical="center"/>
    </xf>
    <xf numFmtId="0" fontId="4" fillId="4" borderId="2" xfId="3" applyFont="1" applyFill="1" applyBorder="1" applyAlignment="1">
      <alignment horizontal="right" vertical="center"/>
    </xf>
    <xf numFmtId="164" fontId="4" fillId="4" borderId="7" xfId="3" applyNumberFormat="1" applyFont="1" applyFill="1" applyBorder="1" applyAlignment="1">
      <alignment horizontal="right" vertical="center"/>
    </xf>
    <xf numFmtId="0" fontId="4" fillId="4" borderId="17" xfId="3" applyFont="1" applyFill="1" applyBorder="1" applyAlignment="1">
      <alignment horizontal="right" vertical="center"/>
    </xf>
    <xf numFmtId="164" fontId="4" fillId="4" borderId="17" xfId="3" applyNumberFormat="1" applyFont="1" applyFill="1" applyBorder="1" applyAlignment="1">
      <alignment horizontal="right" vertical="center"/>
    </xf>
    <xf numFmtId="3" fontId="5" fillId="2" borderId="8" xfId="3" applyNumberFormat="1" applyFont="1" applyFill="1" applyBorder="1" applyAlignment="1">
      <alignment horizontal="right" wrapText="1"/>
    </xf>
    <xf numFmtId="49" fontId="5" fillId="2" borderId="51" xfId="3" applyNumberFormat="1" applyFont="1" applyFill="1" applyBorder="1" applyAlignment="1">
      <alignment horizontal="right" wrapText="1"/>
    </xf>
    <xf numFmtId="3" fontId="5" fillId="2" borderId="51" xfId="3" applyNumberFormat="1" applyFont="1" applyFill="1" applyBorder="1" applyAlignment="1">
      <alignment horizontal="right" wrapText="1"/>
    </xf>
    <xf numFmtId="0" fontId="6" fillId="3" borderId="56" xfId="3" applyFont="1" applyFill="1" applyBorder="1" applyAlignment="1">
      <alignment horizontal="right" vertical="center"/>
    </xf>
    <xf numFmtId="0" fontId="5" fillId="2" borderId="21" xfId="3" applyFont="1" applyFill="1" applyBorder="1" applyAlignment="1">
      <alignment horizontal="right"/>
    </xf>
    <xf numFmtId="3" fontId="5" fillId="2" borderId="21" xfId="3" applyNumberFormat="1" applyFont="1" applyFill="1" applyBorder="1" applyAlignment="1">
      <alignment horizontal="right"/>
    </xf>
    <xf numFmtId="0" fontId="5" fillId="2" borderId="4" xfId="3" applyFont="1" applyFill="1" applyBorder="1" applyAlignment="1">
      <alignment horizontal="right" vertical="center"/>
    </xf>
    <xf numFmtId="49" fontId="4" fillId="3" borderId="17" xfId="3" applyNumberFormat="1" applyFont="1" applyFill="1" applyBorder="1" applyAlignment="1">
      <alignment horizontal="right" vertical="center" wrapText="1"/>
    </xf>
    <xf numFmtId="0" fontId="5" fillId="2" borderId="8" xfId="3" applyFont="1" applyFill="1" applyBorder="1" applyAlignment="1">
      <alignment horizontal="right"/>
    </xf>
    <xf numFmtId="49" fontId="5" fillId="2" borderId="8" xfId="3" applyNumberFormat="1" applyFont="1" applyFill="1" applyBorder="1" applyAlignment="1">
      <alignment horizontal="right"/>
    </xf>
    <xf numFmtId="49" fontId="5" fillId="2" borderId="22" xfId="3" applyNumberFormat="1" applyFont="1" applyFill="1" applyBorder="1" applyAlignment="1">
      <alignment horizontal="right"/>
    </xf>
    <xf numFmtId="3" fontId="5" fillId="2" borderId="22" xfId="3" applyNumberFormat="1" applyFont="1" applyFill="1" applyBorder="1" applyAlignment="1">
      <alignment horizontal="right"/>
    </xf>
    <xf numFmtId="49" fontId="4" fillId="3" borderId="23" xfId="3" applyNumberFormat="1" applyFont="1" applyFill="1" applyBorder="1" applyAlignment="1">
      <alignment horizontal="right" vertical="center"/>
    </xf>
    <xf numFmtId="49" fontId="4" fillId="3" borderId="23" xfId="3" applyNumberFormat="1" applyFont="1" applyFill="1" applyBorder="1" applyAlignment="1">
      <alignment horizontal="right" vertical="center" wrapText="1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38100</xdr:rowOff>
    </xdr:from>
    <xdr:ext cx="6591300" cy="125730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60ADC757-31E6-7F4E-A114-60B826C5DBB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228600"/>
          <a:ext cx="6591300" cy="12573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7"/>
  <sheetViews>
    <sheetView showGridLines="0" tabSelected="1" zoomScaleNormal="100" workbookViewId="0">
      <selection activeCell="B95" sqref="B95"/>
    </sheetView>
  </sheetViews>
  <sheetFormatPr baseColWidth="10" defaultColWidth="14.42578125" defaultRowHeight="15" customHeight="1" x14ac:dyDescent="0.25"/>
  <cols>
    <col min="1" max="1" width="4.42578125" style="3" customWidth="1"/>
    <col min="2" max="2" width="27.7109375" style="3" customWidth="1"/>
    <col min="3" max="3" width="11.7109375" style="3" customWidth="1"/>
    <col min="4" max="4" width="9.42578125" style="3" customWidth="1"/>
    <col min="5" max="5" width="12.85546875" style="3" customWidth="1"/>
    <col min="6" max="6" width="10.42578125" style="3" customWidth="1"/>
    <col min="7" max="7" width="12.28515625" style="3" customWidth="1"/>
    <col min="8" max="8" width="16.28515625" style="3" customWidth="1"/>
    <col min="9" max="26" width="10.85546875" style="3" customWidth="1"/>
    <col min="27" max="16384" width="14.42578125" style="3"/>
  </cols>
  <sheetData>
    <row r="1" spans="1:26" ht="15" customHeight="1" x14ac:dyDescent="0.25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6" ht="15" customHeight="1" x14ac:dyDescent="0.25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6" ht="15" customHeight="1" x14ac:dyDescent="0.25">
      <c r="A3" s="1"/>
      <c r="B3" s="1"/>
      <c r="C3" s="1"/>
      <c r="D3" s="1"/>
      <c r="E3" s="1"/>
      <c r="F3" s="1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6" ht="15" customHeight="1" x14ac:dyDescent="0.25">
      <c r="A4" s="1"/>
      <c r="B4" s="1"/>
      <c r="C4" s="1"/>
      <c r="D4" s="1"/>
      <c r="E4" s="1"/>
      <c r="F4" s="1"/>
      <c r="G4" s="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6" ht="15" customHeight="1" x14ac:dyDescent="0.25">
      <c r="A5" s="1"/>
      <c r="B5" s="1"/>
      <c r="C5" s="1"/>
      <c r="D5" s="1"/>
      <c r="E5" s="1"/>
      <c r="F5" s="1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6" ht="15" customHeight="1" x14ac:dyDescent="0.25">
      <c r="A6" s="1"/>
      <c r="B6" s="1"/>
      <c r="C6" s="1"/>
      <c r="D6" s="1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6" ht="15" customHeight="1" x14ac:dyDescent="0.25">
      <c r="A7" s="1"/>
      <c r="B7" s="1"/>
      <c r="C7" s="1"/>
      <c r="D7" s="1"/>
      <c r="E7" s="1"/>
      <c r="F7" s="1"/>
      <c r="G7" s="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6" ht="15" customHeight="1" x14ac:dyDescent="0.25">
      <c r="A8" s="1"/>
      <c r="B8" s="85"/>
      <c r="C8" s="4"/>
      <c r="D8" s="1"/>
      <c r="E8" s="4"/>
      <c r="F8" s="4"/>
      <c r="G8" s="4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6" ht="19.5" customHeight="1" x14ac:dyDescent="0.25">
      <c r="A9" s="34"/>
      <c r="B9" s="87" t="s">
        <v>0</v>
      </c>
      <c r="C9" s="82" t="s">
        <v>103</v>
      </c>
      <c r="D9" s="7"/>
      <c r="E9" s="143" t="s">
        <v>104</v>
      </c>
      <c r="F9" s="140"/>
      <c r="G9" s="8">
        <v>8500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34"/>
      <c r="B10" s="88" t="s">
        <v>1</v>
      </c>
      <c r="C10" s="83" t="s">
        <v>57</v>
      </c>
      <c r="D10" s="7"/>
      <c r="E10" s="144" t="s">
        <v>2</v>
      </c>
      <c r="F10" s="140"/>
      <c r="G10" s="6" t="s">
        <v>109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34"/>
      <c r="B11" s="88" t="s">
        <v>3</v>
      </c>
      <c r="C11" s="82" t="s">
        <v>4</v>
      </c>
      <c r="D11" s="7"/>
      <c r="E11" s="144" t="s">
        <v>58</v>
      </c>
      <c r="F11" s="140"/>
      <c r="G11" s="8">
        <v>2500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34"/>
      <c r="B12" s="88" t="s">
        <v>5</v>
      </c>
      <c r="C12" s="84" t="s">
        <v>59</v>
      </c>
      <c r="D12" s="7"/>
      <c r="E12" s="6" t="s">
        <v>6</v>
      </c>
      <c r="F12" s="10"/>
      <c r="G12" s="11">
        <f>(G9*G11)</f>
        <v>21250000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34"/>
      <c r="B13" s="88" t="s">
        <v>7</v>
      </c>
      <c r="C13" s="82" t="s">
        <v>93</v>
      </c>
      <c r="D13" s="7"/>
      <c r="E13" s="144" t="s">
        <v>8</v>
      </c>
      <c r="F13" s="140"/>
      <c r="G13" s="6" t="s">
        <v>97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 x14ac:dyDescent="0.25">
      <c r="A14" s="34"/>
      <c r="B14" s="88" t="s">
        <v>9</v>
      </c>
      <c r="C14" s="82" t="s">
        <v>93</v>
      </c>
      <c r="D14" s="7"/>
      <c r="E14" s="144" t="s">
        <v>10</v>
      </c>
      <c r="F14" s="140"/>
      <c r="G14" s="6" t="s">
        <v>109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34"/>
      <c r="B15" s="88" t="s">
        <v>11</v>
      </c>
      <c r="C15" s="124">
        <v>44740</v>
      </c>
      <c r="D15" s="7"/>
      <c r="E15" s="145" t="s">
        <v>12</v>
      </c>
      <c r="F15" s="140"/>
      <c r="G15" s="9" t="s">
        <v>13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" customHeight="1" x14ac:dyDescent="0.25">
      <c r="A16" s="1"/>
      <c r="B16" s="86"/>
      <c r="C16" s="12"/>
      <c r="D16" s="13"/>
      <c r="E16" s="14"/>
      <c r="F16" s="14"/>
      <c r="G16" s="15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" customHeight="1" x14ac:dyDescent="0.25">
      <c r="A17" s="16"/>
      <c r="B17" s="138" t="s">
        <v>14</v>
      </c>
      <c r="C17" s="139"/>
      <c r="D17" s="139"/>
      <c r="E17" s="139"/>
      <c r="F17" s="139"/>
      <c r="G17" s="140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" customHeight="1" x14ac:dyDescent="0.25">
      <c r="A18" s="1"/>
      <c r="B18" s="17"/>
      <c r="C18" s="18"/>
      <c r="D18" s="18"/>
      <c r="E18" s="18"/>
      <c r="F18" s="18"/>
      <c r="G18" s="18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" customHeight="1" x14ac:dyDescent="0.25">
      <c r="A19" s="5"/>
      <c r="B19" s="19" t="s">
        <v>15</v>
      </c>
      <c r="C19" s="20"/>
      <c r="D19" s="21"/>
      <c r="E19" s="21"/>
      <c r="F19" s="21"/>
      <c r="G19" s="21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 x14ac:dyDescent="0.25">
      <c r="A20" s="16"/>
      <c r="B20" s="129" t="s">
        <v>16</v>
      </c>
      <c r="C20" s="129" t="s">
        <v>17</v>
      </c>
      <c r="D20" s="129" t="s">
        <v>18</v>
      </c>
      <c r="E20" s="129" t="s">
        <v>19</v>
      </c>
      <c r="F20" s="129" t="s">
        <v>20</v>
      </c>
      <c r="G20" s="129" t="s">
        <v>21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5">
      <c r="A21" s="16"/>
      <c r="B21" s="9" t="s">
        <v>60</v>
      </c>
      <c r="C21" s="89" t="s">
        <v>22</v>
      </c>
      <c r="D21" s="125">
        <v>2</v>
      </c>
      <c r="E21" s="146" t="s">
        <v>70</v>
      </c>
      <c r="F21" s="158">
        <v>16000</v>
      </c>
      <c r="G21" s="158">
        <f t="shared" ref="G21:G28" si="0">(D21*F21)</f>
        <v>32000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5.5" customHeight="1" x14ac:dyDescent="0.25">
      <c r="A22" s="16"/>
      <c r="B22" s="9" t="s">
        <v>84</v>
      </c>
      <c r="C22" s="89" t="s">
        <v>22</v>
      </c>
      <c r="D22" s="125">
        <v>2</v>
      </c>
      <c r="E22" s="146" t="s">
        <v>61</v>
      </c>
      <c r="F22" s="158">
        <v>16000</v>
      </c>
      <c r="G22" s="158">
        <f t="shared" si="0"/>
        <v>32000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5">
      <c r="A23" s="16"/>
      <c r="B23" s="9" t="s">
        <v>62</v>
      </c>
      <c r="C23" s="89" t="s">
        <v>22</v>
      </c>
      <c r="D23" s="125">
        <v>8</v>
      </c>
      <c r="E23" s="146" t="s">
        <v>61</v>
      </c>
      <c r="F23" s="158">
        <v>16000</v>
      </c>
      <c r="G23" s="158">
        <f t="shared" si="0"/>
        <v>128000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5">
      <c r="A24" s="16"/>
      <c r="B24" s="9" t="s">
        <v>63</v>
      </c>
      <c r="C24" s="89" t="s">
        <v>22</v>
      </c>
      <c r="D24" s="125">
        <v>6</v>
      </c>
      <c r="E24" s="146" t="s">
        <v>85</v>
      </c>
      <c r="F24" s="158">
        <v>16000</v>
      </c>
      <c r="G24" s="158">
        <f t="shared" si="0"/>
        <v>96000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5">
      <c r="A25" s="16"/>
      <c r="B25" s="9" t="s">
        <v>64</v>
      </c>
      <c r="C25" s="89" t="s">
        <v>22</v>
      </c>
      <c r="D25" s="125">
        <v>60</v>
      </c>
      <c r="E25" s="146" t="s">
        <v>96</v>
      </c>
      <c r="F25" s="158">
        <v>14000</v>
      </c>
      <c r="G25" s="158">
        <f t="shared" si="0"/>
        <v>840000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5.5" customHeight="1" x14ac:dyDescent="0.25">
      <c r="A26" s="16"/>
      <c r="B26" s="9" t="s">
        <v>65</v>
      </c>
      <c r="C26" s="89" t="s">
        <v>22</v>
      </c>
      <c r="D26" s="125">
        <v>12</v>
      </c>
      <c r="E26" s="146" t="s">
        <v>99</v>
      </c>
      <c r="F26" s="158">
        <v>16000</v>
      </c>
      <c r="G26" s="158">
        <f t="shared" si="0"/>
        <v>192000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5.5" customHeight="1" x14ac:dyDescent="0.25">
      <c r="A27" s="16"/>
      <c r="B27" s="9" t="s">
        <v>86</v>
      </c>
      <c r="C27" s="89" t="s">
        <v>22</v>
      </c>
      <c r="D27" s="125">
        <v>10</v>
      </c>
      <c r="E27" s="146" t="s">
        <v>70</v>
      </c>
      <c r="F27" s="158">
        <v>16000</v>
      </c>
      <c r="G27" s="158">
        <f t="shared" si="0"/>
        <v>160000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5">
      <c r="A28" s="16"/>
      <c r="B28" s="107" t="s">
        <v>66</v>
      </c>
      <c r="C28" s="108" t="s">
        <v>22</v>
      </c>
      <c r="D28" s="130">
        <v>8</v>
      </c>
      <c r="E28" s="159" t="s">
        <v>100</v>
      </c>
      <c r="F28" s="160">
        <v>16000</v>
      </c>
      <c r="G28" s="160">
        <f t="shared" si="0"/>
        <v>128000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5">
      <c r="A29" s="106"/>
      <c r="B29" s="109" t="s">
        <v>23</v>
      </c>
      <c r="C29" s="110"/>
      <c r="D29" s="131"/>
      <c r="E29" s="161"/>
      <c r="F29" s="161"/>
      <c r="G29" s="137">
        <f>SUM(G21:G28)</f>
        <v>1608000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5">
      <c r="A30" s="99"/>
      <c r="B30" s="100"/>
      <c r="C30" s="101"/>
      <c r="D30" s="101"/>
      <c r="E30" s="101"/>
      <c r="F30" s="101"/>
      <c r="G30" s="10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5">
      <c r="A31" s="99"/>
      <c r="B31" s="111" t="s">
        <v>101</v>
      </c>
      <c r="C31" s="120"/>
      <c r="D31" s="120"/>
      <c r="E31" s="120"/>
      <c r="F31" s="120"/>
      <c r="G31" s="120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5">
      <c r="A32" s="99"/>
      <c r="B32" s="112" t="s">
        <v>16</v>
      </c>
      <c r="C32" s="118" t="s">
        <v>17</v>
      </c>
      <c r="D32" s="118" t="s">
        <v>18</v>
      </c>
      <c r="E32" s="118" t="s">
        <v>19</v>
      </c>
      <c r="F32" s="119" t="s">
        <v>20</v>
      </c>
      <c r="G32" s="118" t="s">
        <v>21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s="105" customFormat="1" ht="12.75" customHeight="1" x14ac:dyDescent="0.25">
      <c r="A33" s="103"/>
      <c r="B33" s="113"/>
      <c r="C33" s="113"/>
      <c r="D33" s="113"/>
      <c r="E33" s="113"/>
      <c r="F33" s="114"/>
      <c r="G33" s="113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</row>
    <row r="34" spans="1:26" ht="12.75" customHeight="1" x14ac:dyDescent="0.25">
      <c r="A34" s="99"/>
      <c r="B34" s="115" t="s">
        <v>23</v>
      </c>
      <c r="C34" s="116"/>
      <c r="D34" s="116"/>
      <c r="E34" s="116"/>
      <c r="F34" s="116"/>
      <c r="G34" s="117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" customHeight="1" x14ac:dyDescent="0.25">
      <c r="A35" s="95"/>
      <c r="B35" s="96"/>
      <c r="C35" s="97"/>
      <c r="D35" s="97"/>
      <c r="E35" s="97"/>
      <c r="F35" s="98"/>
      <c r="G35" s="98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" customHeight="1" x14ac:dyDescent="0.25">
      <c r="A36" s="5"/>
      <c r="B36" s="22" t="s">
        <v>24</v>
      </c>
      <c r="C36" s="23"/>
      <c r="D36" s="24"/>
      <c r="E36" s="24"/>
      <c r="F36" s="24"/>
      <c r="G36" s="24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 x14ac:dyDescent="0.25">
      <c r="A37" s="5"/>
      <c r="B37" s="25" t="s">
        <v>16</v>
      </c>
      <c r="C37" s="132" t="s">
        <v>17</v>
      </c>
      <c r="D37" s="132" t="s">
        <v>18</v>
      </c>
      <c r="E37" s="132" t="s">
        <v>19</v>
      </c>
      <c r="F37" s="133" t="s">
        <v>20</v>
      </c>
      <c r="G37" s="132" t="s">
        <v>21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5">
      <c r="A38" s="16"/>
      <c r="B38" s="9" t="s">
        <v>87</v>
      </c>
      <c r="C38" s="89" t="s">
        <v>67</v>
      </c>
      <c r="D38" s="125">
        <v>0.5</v>
      </c>
      <c r="E38" s="146" t="s">
        <v>68</v>
      </c>
      <c r="F38" s="158">
        <v>180000</v>
      </c>
      <c r="G38" s="158">
        <f t="shared" ref="G38:G42" si="1">(D38*F38)</f>
        <v>90000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5">
      <c r="A39" s="16"/>
      <c r="B39" s="9" t="s">
        <v>69</v>
      </c>
      <c r="C39" s="89" t="s">
        <v>67</v>
      </c>
      <c r="D39" s="125">
        <v>0.5</v>
      </c>
      <c r="E39" s="146" t="s">
        <v>70</v>
      </c>
      <c r="F39" s="158">
        <v>175000</v>
      </c>
      <c r="G39" s="158">
        <f t="shared" si="1"/>
        <v>87500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5">
      <c r="A40" s="16"/>
      <c r="B40" s="9" t="s">
        <v>105</v>
      </c>
      <c r="C40" s="89" t="s">
        <v>67</v>
      </c>
      <c r="D40" s="125">
        <v>0.3</v>
      </c>
      <c r="E40" s="146" t="s">
        <v>70</v>
      </c>
      <c r="F40" s="158">
        <v>180000</v>
      </c>
      <c r="G40" s="158">
        <f t="shared" si="1"/>
        <v>54000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5">
      <c r="A41" s="16"/>
      <c r="B41" s="9" t="s">
        <v>88</v>
      </c>
      <c r="C41" s="89" t="s">
        <v>67</v>
      </c>
      <c r="D41" s="126">
        <v>0.25</v>
      </c>
      <c r="E41" s="146" t="s">
        <v>68</v>
      </c>
      <c r="F41" s="158">
        <v>220000</v>
      </c>
      <c r="G41" s="158">
        <f t="shared" si="1"/>
        <v>55000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5">
      <c r="A42" s="16"/>
      <c r="B42" s="9" t="s">
        <v>89</v>
      </c>
      <c r="C42" s="89" t="s">
        <v>67</v>
      </c>
      <c r="D42" s="125">
        <v>0.17</v>
      </c>
      <c r="E42" s="146" t="s">
        <v>71</v>
      </c>
      <c r="F42" s="158">
        <v>180000</v>
      </c>
      <c r="G42" s="158">
        <f t="shared" si="1"/>
        <v>30600.000000000004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5">
      <c r="A43" s="5"/>
      <c r="B43" s="27" t="s">
        <v>26</v>
      </c>
      <c r="C43" s="28"/>
      <c r="D43" s="93"/>
      <c r="E43" s="93"/>
      <c r="F43" s="93"/>
      <c r="G43" s="136">
        <f>SUM(G38:G42)</f>
        <v>317100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" customHeight="1" x14ac:dyDescent="0.25">
      <c r="A44" s="1"/>
      <c r="B44" s="29"/>
      <c r="C44" s="30"/>
      <c r="D44" s="30"/>
      <c r="E44" s="162"/>
      <c r="F44" s="163"/>
      <c r="G44" s="163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" customHeight="1" x14ac:dyDescent="0.25">
      <c r="A45" s="5"/>
      <c r="B45" s="22" t="s">
        <v>27</v>
      </c>
      <c r="C45" s="23"/>
      <c r="D45" s="24"/>
      <c r="E45" s="164"/>
      <c r="F45" s="164"/>
      <c r="G45" s="164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 x14ac:dyDescent="0.25">
      <c r="A46" s="5"/>
      <c r="B46" s="26" t="s">
        <v>28</v>
      </c>
      <c r="C46" s="133" t="s">
        <v>29</v>
      </c>
      <c r="D46" s="133" t="s">
        <v>30</v>
      </c>
      <c r="E46" s="165" t="s">
        <v>19</v>
      </c>
      <c r="F46" s="165" t="s">
        <v>20</v>
      </c>
      <c r="G46" s="165" t="s">
        <v>21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5">
      <c r="A47" s="16"/>
      <c r="B47" s="31" t="s">
        <v>31</v>
      </c>
      <c r="C47" s="91"/>
      <c r="D47" s="91"/>
      <c r="E47" s="166"/>
      <c r="F47" s="147"/>
      <c r="G47" s="147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5">
      <c r="A48" s="16"/>
      <c r="B48" s="6" t="s">
        <v>72</v>
      </c>
      <c r="C48" s="90" t="s">
        <v>32</v>
      </c>
      <c r="D48" s="127">
        <v>2000</v>
      </c>
      <c r="E48" s="167" t="s">
        <v>70</v>
      </c>
      <c r="F48" s="147">
        <v>260</v>
      </c>
      <c r="G48" s="147">
        <f t="shared" ref="G48:G51" si="2">(D48*F48)</f>
        <v>520000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5">
      <c r="A49" s="16"/>
      <c r="B49" s="6" t="s">
        <v>73</v>
      </c>
      <c r="C49" s="90" t="s">
        <v>32</v>
      </c>
      <c r="D49" s="91">
        <v>380</v>
      </c>
      <c r="E49" s="167" t="s">
        <v>25</v>
      </c>
      <c r="F49" s="147">
        <v>1350</v>
      </c>
      <c r="G49" s="147">
        <f t="shared" si="2"/>
        <v>513000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5">
      <c r="A50" s="16"/>
      <c r="B50" s="6" t="s">
        <v>74</v>
      </c>
      <c r="C50" s="90" t="s">
        <v>32</v>
      </c>
      <c r="D50" s="91">
        <v>430</v>
      </c>
      <c r="E50" s="166" t="s">
        <v>25</v>
      </c>
      <c r="F50" s="147">
        <v>1250</v>
      </c>
      <c r="G50" s="147">
        <f t="shared" si="2"/>
        <v>537500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5">
      <c r="A51" s="16"/>
      <c r="B51" s="6" t="s">
        <v>75</v>
      </c>
      <c r="C51" s="90" t="s">
        <v>32</v>
      </c>
      <c r="D51" s="91">
        <v>580</v>
      </c>
      <c r="E51" s="167" t="s">
        <v>25</v>
      </c>
      <c r="F51" s="147">
        <v>1250</v>
      </c>
      <c r="G51" s="147">
        <f t="shared" si="2"/>
        <v>725000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5">
      <c r="A52" s="16"/>
      <c r="B52" s="31" t="s">
        <v>76</v>
      </c>
      <c r="C52" s="90"/>
      <c r="D52" s="91"/>
      <c r="E52" s="167"/>
      <c r="F52" s="147"/>
      <c r="G52" s="147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5">
      <c r="A53" s="16"/>
      <c r="B53" s="6" t="s">
        <v>77</v>
      </c>
      <c r="C53" s="90" t="s">
        <v>110</v>
      </c>
      <c r="D53" s="91">
        <v>2</v>
      </c>
      <c r="E53" s="167" t="s">
        <v>94</v>
      </c>
      <c r="F53" s="147">
        <v>14000</v>
      </c>
      <c r="G53" s="147">
        <f>(D53*F53)</f>
        <v>28000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5">
      <c r="A54" s="16"/>
      <c r="B54" s="6" t="s">
        <v>106</v>
      </c>
      <c r="C54" s="90" t="s">
        <v>110</v>
      </c>
      <c r="D54" s="127">
        <v>2</v>
      </c>
      <c r="E54" s="167" t="s">
        <v>107</v>
      </c>
      <c r="F54" s="147">
        <v>15000</v>
      </c>
      <c r="G54" s="147">
        <f>(D54*F54)</f>
        <v>30000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5">
      <c r="A55" s="16"/>
      <c r="B55" s="31" t="s">
        <v>33</v>
      </c>
      <c r="C55" s="91"/>
      <c r="D55" s="91"/>
      <c r="E55" s="166"/>
      <c r="F55" s="147"/>
      <c r="G55" s="147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5">
      <c r="A56" s="16"/>
      <c r="B56" s="32" t="s">
        <v>78</v>
      </c>
      <c r="C56" s="92" t="s">
        <v>79</v>
      </c>
      <c r="D56" s="128">
        <v>2</v>
      </c>
      <c r="E56" s="168" t="s">
        <v>80</v>
      </c>
      <c r="F56" s="169">
        <v>38000</v>
      </c>
      <c r="G56" s="147">
        <f>(D56*F56)</f>
        <v>76000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25">
      <c r="A57" s="5"/>
      <c r="B57" s="27" t="s">
        <v>34</v>
      </c>
      <c r="C57" s="28"/>
      <c r="D57" s="93"/>
      <c r="E57" s="93"/>
      <c r="F57" s="93"/>
      <c r="G57" s="136">
        <f>SUM(G47:G56)</f>
        <v>2429500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" customHeight="1" x14ac:dyDescent="0.25">
      <c r="A58" s="1"/>
      <c r="B58" s="29"/>
      <c r="C58" s="30"/>
      <c r="D58" s="30"/>
      <c r="E58" s="162"/>
      <c r="F58" s="163"/>
      <c r="G58" s="163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" customHeight="1" x14ac:dyDescent="0.25">
      <c r="A59" s="5"/>
      <c r="B59" s="22" t="s">
        <v>35</v>
      </c>
      <c r="C59" s="23"/>
      <c r="D59" s="24"/>
      <c r="E59" s="164"/>
      <c r="F59" s="164"/>
      <c r="G59" s="164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 x14ac:dyDescent="0.25">
      <c r="A60" s="5"/>
      <c r="B60" s="33" t="s">
        <v>36</v>
      </c>
      <c r="C60" s="134" t="s">
        <v>29</v>
      </c>
      <c r="D60" s="134" t="s">
        <v>30</v>
      </c>
      <c r="E60" s="170" t="s">
        <v>19</v>
      </c>
      <c r="F60" s="171" t="s">
        <v>20</v>
      </c>
      <c r="G60" s="170" t="s">
        <v>21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5">
      <c r="A61" s="34"/>
      <c r="B61" s="9" t="s">
        <v>81</v>
      </c>
      <c r="C61" s="90" t="s">
        <v>110</v>
      </c>
      <c r="D61" s="127">
        <v>400</v>
      </c>
      <c r="E61" s="146" t="s">
        <v>95</v>
      </c>
      <c r="F61" s="147">
        <v>1200</v>
      </c>
      <c r="G61" s="147">
        <f t="shared" ref="G61:G63" si="3">(D61*F61)</f>
        <v>480000</v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5">
      <c r="A62" s="34"/>
      <c r="B62" s="9" t="s">
        <v>90</v>
      </c>
      <c r="C62" s="90" t="s">
        <v>111</v>
      </c>
      <c r="D62" s="127">
        <v>2</v>
      </c>
      <c r="E62" s="146" t="s">
        <v>96</v>
      </c>
      <c r="F62" s="147">
        <v>8000</v>
      </c>
      <c r="G62" s="147">
        <f t="shared" si="3"/>
        <v>16000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5">
      <c r="A63" s="34"/>
      <c r="B63" s="9" t="s">
        <v>91</v>
      </c>
      <c r="C63" s="90" t="s">
        <v>111</v>
      </c>
      <c r="D63" s="127">
        <v>4</v>
      </c>
      <c r="E63" s="146" t="s">
        <v>95</v>
      </c>
      <c r="F63" s="147">
        <v>15000</v>
      </c>
      <c r="G63" s="147">
        <f t="shared" si="3"/>
        <v>60000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25">
      <c r="A64" s="5"/>
      <c r="B64" s="35" t="s">
        <v>37</v>
      </c>
      <c r="C64" s="36"/>
      <c r="D64" s="94"/>
      <c r="E64" s="94"/>
      <c r="F64" s="94"/>
      <c r="G64" s="135">
        <f>SUM(G61:G63)</f>
        <v>556000</v>
      </c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" customHeight="1" x14ac:dyDescent="0.25">
      <c r="A65" s="1"/>
      <c r="B65" s="37"/>
      <c r="C65" s="37"/>
      <c r="D65" s="37"/>
      <c r="E65" s="148"/>
      <c r="F65" s="149"/>
      <c r="G65" s="149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" customHeight="1" x14ac:dyDescent="0.25">
      <c r="A66" s="34"/>
      <c r="B66" s="38" t="s">
        <v>38</v>
      </c>
      <c r="C66" s="39"/>
      <c r="D66" s="39"/>
      <c r="E66" s="150"/>
      <c r="F66" s="150"/>
      <c r="G66" s="151">
        <f>G29+G43+G57+G64</f>
        <v>4910600</v>
      </c>
      <c r="H66" s="40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" customHeight="1" x14ac:dyDescent="0.25">
      <c r="A67" s="34"/>
      <c r="B67" s="41" t="s">
        <v>39</v>
      </c>
      <c r="C67" s="42"/>
      <c r="D67" s="42"/>
      <c r="E67" s="152"/>
      <c r="F67" s="152"/>
      <c r="G67" s="153">
        <f>G66*0.05</f>
        <v>245530</v>
      </c>
      <c r="H67" s="43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" customHeight="1" x14ac:dyDescent="0.25">
      <c r="A68" s="34"/>
      <c r="B68" s="44" t="s">
        <v>40</v>
      </c>
      <c r="C68" s="45"/>
      <c r="D68" s="45"/>
      <c r="E68" s="154"/>
      <c r="F68" s="154"/>
      <c r="G68" s="155">
        <f>G67+G66</f>
        <v>5156130</v>
      </c>
      <c r="H68" s="40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" customHeight="1" x14ac:dyDescent="0.25">
      <c r="A69" s="34"/>
      <c r="B69" s="41" t="s">
        <v>41</v>
      </c>
      <c r="C69" s="42"/>
      <c r="D69" s="42"/>
      <c r="E69" s="152"/>
      <c r="F69" s="152"/>
      <c r="G69" s="153">
        <f>G12</f>
        <v>21250000</v>
      </c>
      <c r="H69" s="43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" customHeight="1" x14ac:dyDescent="0.25">
      <c r="A70" s="34"/>
      <c r="B70" s="46" t="s">
        <v>42</v>
      </c>
      <c r="C70" s="47"/>
      <c r="D70" s="47"/>
      <c r="E70" s="156"/>
      <c r="F70" s="156"/>
      <c r="G70" s="157">
        <f>G69-G68</f>
        <v>16093870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" customHeight="1" x14ac:dyDescent="0.25">
      <c r="A71" s="34"/>
      <c r="B71" s="48" t="s">
        <v>82</v>
      </c>
      <c r="C71" s="49"/>
      <c r="D71" s="49"/>
      <c r="E71" s="49"/>
      <c r="F71" s="49"/>
      <c r="G71" s="50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5">
      <c r="A72" s="34"/>
      <c r="B72" s="51"/>
      <c r="C72" s="49"/>
      <c r="D72" s="49"/>
      <c r="E72" s="49"/>
      <c r="F72" s="49"/>
      <c r="G72" s="50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1.25" customHeight="1" thickBot="1" x14ac:dyDescent="0.3">
      <c r="A73" s="2"/>
      <c r="B73" s="52"/>
      <c r="C73" s="52"/>
      <c r="D73" s="52"/>
      <c r="E73" s="52"/>
      <c r="F73" s="52"/>
      <c r="G73" s="5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1.25" customHeight="1" x14ac:dyDescent="0.25">
      <c r="A74" s="2"/>
      <c r="B74" s="53" t="s">
        <v>83</v>
      </c>
      <c r="C74" s="54"/>
      <c r="D74" s="54"/>
      <c r="E74" s="54"/>
      <c r="F74" s="55"/>
      <c r="G74" s="5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1.25" customHeight="1" x14ac:dyDescent="0.25">
      <c r="A75" s="2"/>
      <c r="B75" s="56" t="s">
        <v>43</v>
      </c>
      <c r="C75" s="57"/>
      <c r="D75" s="57"/>
      <c r="E75" s="57"/>
      <c r="F75" s="58"/>
      <c r="G75" s="5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1.25" customHeight="1" x14ac:dyDescent="0.25">
      <c r="A76" s="2"/>
      <c r="B76" s="56" t="s">
        <v>44</v>
      </c>
      <c r="C76" s="57"/>
      <c r="D76" s="57"/>
      <c r="E76" s="57"/>
      <c r="F76" s="58"/>
      <c r="G76" s="5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1.25" customHeight="1" x14ac:dyDescent="0.25">
      <c r="A77" s="2"/>
      <c r="B77" s="56" t="s">
        <v>45</v>
      </c>
      <c r="C77" s="57"/>
      <c r="D77" s="57"/>
      <c r="E77" s="57"/>
      <c r="F77" s="58"/>
      <c r="G77" s="5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1.25" customHeight="1" x14ac:dyDescent="0.25">
      <c r="A78" s="2"/>
      <c r="B78" s="56" t="s">
        <v>46</v>
      </c>
      <c r="C78" s="57"/>
      <c r="D78" s="57"/>
      <c r="E78" s="57"/>
      <c r="F78" s="58"/>
      <c r="G78" s="5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1.25" customHeight="1" x14ac:dyDescent="0.25">
      <c r="A79" s="2"/>
      <c r="B79" s="56" t="s">
        <v>47</v>
      </c>
      <c r="C79" s="57"/>
      <c r="D79" s="57"/>
      <c r="E79" s="57"/>
      <c r="F79" s="58"/>
      <c r="G79" s="5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1.25" customHeight="1" thickBot="1" x14ac:dyDescent="0.3">
      <c r="A80" s="2"/>
      <c r="B80" s="59" t="s">
        <v>48</v>
      </c>
      <c r="C80" s="60"/>
      <c r="D80" s="60"/>
      <c r="E80" s="60"/>
      <c r="F80" s="61"/>
      <c r="G80" s="5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1.25" customHeight="1" x14ac:dyDescent="0.25">
      <c r="A81" s="2"/>
      <c r="B81" s="51"/>
      <c r="C81" s="57"/>
      <c r="D81" s="57"/>
      <c r="E81" s="57"/>
      <c r="F81" s="57"/>
      <c r="G81" s="5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1.25" customHeight="1" thickBot="1" x14ac:dyDescent="0.3">
      <c r="A82" s="2"/>
      <c r="B82" s="141" t="s">
        <v>49</v>
      </c>
      <c r="C82" s="142"/>
      <c r="D82" s="62"/>
      <c r="E82" s="63"/>
      <c r="F82" s="63"/>
      <c r="G82" s="5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1.25" customHeight="1" x14ac:dyDescent="0.25">
      <c r="A83" s="2"/>
      <c r="B83" s="64" t="s">
        <v>36</v>
      </c>
      <c r="C83" s="65" t="s">
        <v>98</v>
      </c>
      <c r="D83" s="66" t="s">
        <v>50</v>
      </c>
      <c r="E83" s="63"/>
      <c r="F83" s="63"/>
      <c r="G83" s="5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1.25" customHeight="1" x14ac:dyDescent="0.25">
      <c r="A84" s="2"/>
      <c r="B84" s="67" t="s">
        <v>51</v>
      </c>
      <c r="C84" s="68">
        <f>G29</f>
        <v>1608000</v>
      </c>
      <c r="D84" s="69">
        <f>(C84/C90)</f>
        <v>0.31186180332924113</v>
      </c>
      <c r="E84" s="63"/>
      <c r="F84" s="63"/>
      <c r="G84" s="5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1.25" customHeight="1" x14ac:dyDescent="0.25">
      <c r="A85" s="2"/>
      <c r="B85" s="67" t="s">
        <v>52</v>
      </c>
      <c r="C85" s="68">
        <f>G34</f>
        <v>0</v>
      </c>
      <c r="D85" s="69">
        <v>0</v>
      </c>
      <c r="E85" s="63"/>
      <c r="F85" s="63"/>
      <c r="G85" s="5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1.25" customHeight="1" x14ac:dyDescent="0.25">
      <c r="A86" s="2"/>
      <c r="B86" s="67" t="s">
        <v>53</v>
      </c>
      <c r="C86" s="68">
        <f>G43</f>
        <v>317100</v>
      </c>
      <c r="D86" s="69">
        <f>(C86/C90)</f>
        <v>6.149961308190445E-2</v>
      </c>
      <c r="E86" s="63"/>
      <c r="F86" s="63"/>
      <c r="G86" s="5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1.25" customHeight="1" x14ac:dyDescent="0.25">
      <c r="A87" s="2"/>
      <c r="B87" s="67" t="s">
        <v>28</v>
      </c>
      <c r="C87" s="68">
        <f>G57</f>
        <v>2429500</v>
      </c>
      <c r="D87" s="69">
        <f>(C87/C90)</f>
        <v>0.47118672337586526</v>
      </c>
      <c r="E87" s="63"/>
      <c r="F87" s="63"/>
      <c r="G87" s="5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1.25" customHeight="1" x14ac:dyDescent="0.25">
      <c r="A88" s="2"/>
      <c r="B88" s="67" t="s">
        <v>54</v>
      </c>
      <c r="C88" s="70">
        <f>G64</f>
        <v>556000</v>
      </c>
      <c r="D88" s="69">
        <f>(C88/C90)</f>
        <v>0.10783281259394158</v>
      </c>
      <c r="E88" s="71"/>
      <c r="F88" s="71"/>
      <c r="G88" s="5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1.25" customHeight="1" x14ac:dyDescent="0.25">
      <c r="A89" s="2"/>
      <c r="B89" s="67" t="s">
        <v>55</v>
      </c>
      <c r="C89" s="70">
        <f>G67</f>
        <v>245530</v>
      </c>
      <c r="D89" s="69">
        <f>(C89/C90)</f>
        <v>4.7619047619047616E-2</v>
      </c>
      <c r="E89" s="71"/>
      <c r="F89" s="71"/>
      <c r="G89" s="5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1.25" customHeight="1" thickBot="1" x14ac:dyDescent="0.3">
      <c r="A90" s="2"/>
      <c r="B90" s="72" t="s">
        <v>102</v>
      </c>
      <c r="C90" s="73">
        <f t="shared" ref="C90:D90" si="4">SUM(C84:C89)</f>
        <v>5156130</v>
      </c>
      <c r="D90" s="74">
        <f t="shared" si="4"/>
        <v>1</v>
      </c>
      <c r="E90" s="71"/>
      <c r="F90" s="71"/>
      <c r="G90" s="5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1.25" customHeight="1" x14ac:dyDescent="0.25">
      <c r="A91" s="2"/>
      <c r="B91" s="51"/>
      <c r="C91" s="49"/>
      <c r="D91" s="49"/>
      <c r="E91" s="49"/>
      <c r="F91" s="49"/>
      <c r="G91" s="5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1.25" customHeight="1" x14ac:dyDescent="0.25">
      <c r="A92" s="2"/>
      <c r="B92" s="75"/>
      <c r="C92" s="49"/>
      <c r="D92" s="49"/>
      <c r="E92" s="49"/>
      <c r="F92" s="49"/>
      <c r="G92" s="5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1.25" customHeight="1" thickBot="1" x14ac:dyDescent="0.3">
      <c r="A93" s="2"/>
      <c r="B93" s="76"/>
      <c r="C93" s="77" t="s">
        <v>92</v>
      </c>
      <c r="D93" s="78"/>
      <c r="E93" s="79"/>
      <c r="F93" s="80"/>
      <c r="G93" s="5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1.25" customHeight="1" x14ac:dyDescent="0.25">
      <c r="A94" s="2"/>
      <c r="B94" s="64" t="s">
        <v>112</v>
      </c>
      <c r="C94" s="121">
        <v>6000</v>
      </c>
      <c r="D94" s="121">
        <v>8500</v>
      </c>
      <c r="E94" s="122">
        <v>10000</v>
      </c>
      <c r="F94" s="81"/>
      <c r="G94" s="5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1.25" customHeight="1" thickBot="1" x14ac:dyDescent="0.3">
      <c r="A95" s="2"/>
      <c r="B95" s="72" t="s">
        <v>108</v>
      </c>
      <c r="C95" s="123">
        <f>(C90/C94)</f>
        <v>859.35500000000002</v>
      </c>
      <c r="D95" s="123">
        <f>(C90/D94)</f>
        <v>606.60352941176473</v>
      </c>
      <c r="E95" s="123">
        <f>(C90/E94)</f>
        <v>515.61300000000006</v>
      </c>
      <c r="F95" s="81"/>
      <c r="G95" s="5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1.25" customHeight="1" x14ac:dyDescent="0.25">
      <c r="A96" s="2"/>
      <c r="B96" s="48" t="s">
        <v>56</v>
      </c>
      <c r="C96" s="57"/>
      <c r="D96" s="57"/>
      <c r="E96" s="57"/>
      <c r="F96" s="57"/>
      <c r="G96" s="5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1.2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1.2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1.2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1.2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1.2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1.2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1.2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1.2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1.2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1.2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1.2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1.2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1.2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1.2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1.2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1.2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1.2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1.2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1.2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1.2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1.2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1.2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1.2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1.2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1.2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1.2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1.2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1.2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1.2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1.2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1.2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1.2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1.2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1.2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1.2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1.2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1.2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1.2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1.2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1.2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1.2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1.2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1.2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1.2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1.2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1.2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1.2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1.2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1.2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1.2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1.2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1.2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1.2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1.2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1.2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1.2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1.2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1.2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1.2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1.2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1.2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1.2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1.2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1.2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1.2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1.2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1.2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1.2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1.2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1.2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1.2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1.2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1.2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1.2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1.2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1.2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1.2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1.2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1.2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1.2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1.2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1.2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1.2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1.2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1.2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1.2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1.2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1.2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1.2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1.2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1.2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1.2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1.2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1.2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1.2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1.2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1.2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1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1.2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1.2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1.2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1.2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1.2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1.2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1.2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1.2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1.2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1.2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1.2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1.2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1.2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1.2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1.2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1.2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1.2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1.2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1.2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1.2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1.2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1.2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1.2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1.2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1.2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1.2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1.2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1.2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1.2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1.2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1.2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1.2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1.2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1.2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1.2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1.2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1.2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1.2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1.2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1.2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1.2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1.2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1.2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1.2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1.2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1.2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1.2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1.2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1.2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1.2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1.2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1.2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1.2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1.2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1.2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1.2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1.2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1.2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1.2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1.2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1.2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1.2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1.2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1.2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1.2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1.2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1.2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1.2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1.2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1.2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1.2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1.2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1.2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1.2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1.2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1.2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1.2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1.2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1.2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1.2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1.2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1.2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1.2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1.2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1.2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1.2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1.2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1.2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1.2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1.2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1.2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1.2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1.2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1.2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1.2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1.2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1.2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1.2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1.2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1.2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1.2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1.2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/>
    <row r="298" spans="1:26" ht="15.75" customHeight="1" x14ac:dyDescent="0.25"/>
    <row r="299" spans="1:26" ht="15.75" customHeight="1" x14ac:dyDescent="0.25"/>
    <row r="300" spans="1:26" ht="15.75" customHeight="1" x14ac:dyDescent="0.25"/>
    <row r="301" spans="1:26" ht="15.75" customHeight="1" x14ac:dyDescent="0.25"/>
    <row r="302" spans="1:26" ht="15.75" customHeight="1" x14ac:dyDescent="0.25"/>
    <row r="303" spans="1:26" ht="15.75" customHeight="1" x14ac:dyDescent="0.25"/>
    <row r="304" spans="1:26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</sheetData>
  <mergeCells count="8">
    <mergeCell ref="B17:G17"/>
    <mergeCell ref="B82:C82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paperSize="14" orientation="portrait" r:id="rId1"/>
  <headerFooter>
    <oddFooter>&amp;C000000&amp;P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FRAMBUESA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2022-07-05T21:29:02Z</dcterms:modified>
</cp:coreProperties>
</file>