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Fresia\"/>
    </mc:Choice>
  </mc:AlternateContent>
  <bookViews>
    <workbookView xWindow="0" yWindow="0" windowWidth="17470" windowHeight="4940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G46" i="1" l="1"/>
  <c r="G24" i="1"/>
  <c r="C78" i="1" l="1"/>
  <c r="G58" i="1" l="1"/>
  <c r="C81" i="1" s="1"/>
  <c r="G52" i="1"/>
  <c r="G50" i="1"/>
  <c r="G49" i="1"/>
  <c r="G47" i="1"/>
  <c r="G45" i="1"/>
  <c r="G43" i="1"/>
  <c r="G37" i="1"/>
  <c r="G36" i="1"/>
  <c r="G35" i="1"/>
  <c r="G34" i="1"/>
  <c r="G23" i="1"/>
  <c r="G22" i="1"/>
  <c r="G21" i="1"/>
  <c r="G12" i="1"/>
  <c r="G63" i="1" s="1"/>
  <c r="G25" i="1" l="1"/>
  <c r="G53" i="1"/>
  <c r="C80" i="1" s="1"/>
  <c r="G38" i="1"/>
  <c r="C79" i="1" s="1"/>
  <c r="G60" i="1" l="1"/>
  <c r="G61" i="1" s="1"/>
  <c r="C77" i="1"/>
  <c r="G62" i="1" l="1"/>
  <c r="D88" i="1" s="1"/>
  <c r="C82" i="1"/>
  <c r="C83" i="1" s="1"/>
  <c r="E88" i="1" l="1"/>
  <c r="C88" i="1"/>
  <c r="D82" i="1"/>
  <c r="D80" i="1"/>
  <c r="D81" i="1"/>
  <c r="D79" i="1"/>
  <c r="G64" i="1"/>
  <c r="D77" i="1"/>
  <c r="D83" i="1" l="1"/>
</calcChain>
</file>

<file path=xl/sharedStrings.xml><?xml version="1.0" encoding="utf-8"?>
<sst xmlns="http://schemas.openxmlformats.org/spreadsheetml/2006/main" count="140" uniqueCount="103">
  <si>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</si>
  <si>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</si>
  <si>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</si>
  <si>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</si>
  <si>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</si>
  <si>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</si>
  <si>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</si>
  <si>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</si>
  <si>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</si>
  <si>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</si>
  <si>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</si>
  <si>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</si>
  <si>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</si>
  <si>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</si>
  <si>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</si>
  <si>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</si>
  <si>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</si>
  <si>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</si>
  <si>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</si>
  <si>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</si>
  <si>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</si>
  <si>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</si>
  <si>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</si>
  <si>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</si>
  <si>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</si>
  <si>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</si>
  <si>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</si>
  <si>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</si>
  <si>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</si>
  <si>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</si>
  <si>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</si>
  <si>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</si>
  <si>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</si>
  <si>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</si>
  <si>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</si>
  <si>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</si>
  <si>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</si>
  <si>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</si>
  <si>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</si>
  <si>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</si>
  <si>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</si>
  <si>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</si>
  <si>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</si>
  <si>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</si>
  <si>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</si>
  <si>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</si>
  <si>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</si>
  <si>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</si>
  <si>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</si>
  <si>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</si>
  <si>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</si>
  <si>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</si>
  <si>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</si>
  <si>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</si>
  <si>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</si>
  <si>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</si>
  <si>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</si>
  <si>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</si>
  <si>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</si>
  <si>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</si>
  <si>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</si>
  <si>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</si>
  <si>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</si>
  <si>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</si>
  <si>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</si>
  <si>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</si>
  <si>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</si>
  <si>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</si>
  <si>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</si>
  <si>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</si>
  <si>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</si>
  <si>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</si>
  <si>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</si>
  <si>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</si>
  <si>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</si>
  <si>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AVENA</t>
  </si>
  <si>
    <t>URANO</t>
  </si>
  <si>
    <t>LOS LAGOS</t>
  </si>
  <si>
    <t>MERCADO INTERNO</t>
  </si>
  <si>
    <t>Desinfeccion semilla</t>
  </si>
  <si>
    <t>Siembra y aplicación de fertilizante</t>
  </si>
  <si>
    <t>Aplicación de herbicida</t>
  </si>
  <si>
    <t>Cosecha</t>
  </si>
  <si>
    <t>Jun-Ago</t>
  </si>
  <si>
    <t>Ago-Sept</t>
  </si>
  <si>
    <t>Agosto</t>
  </si>
  <si>
    <t>Dic-Ene</t>
  </si>
  <si>
    <t xml:space="preserve">Rastraje </t>
  </si>
  <si>
    <t>Abr-May</t>
  </si>
  <si>
    <t>Abr-Ago</t>
  </si>
  <si>
    <t>Ago-Sept-Oct</t>
  </si>
  <si>
    <t>En-Febr</t>
  </si>
  <si>
    <t>Nitromag</t>
  </si>
  <si>
    <t>Super fosfato triple</t>
  </si>
  <si>
    <t>Julio</t>
  </si>
  <si>
    <t>Muriato de Potasio</t>
  </si>
  <si>
    <t>MCPA</t>
  </si>
  <si>
    <t>FUNGICIDAS</t>
  </si>
  <si>
    <t>MOXAM MZ</t>
  </si>
  <si>
    <t>FRESIA</t>
  </si>
  <si>
    <t>Heladas - sequia-  lluvias extemporáneas</t>
  </si>
  <si>
    <t>FEB-MARZO 2022</t>
  </si>
  <si>
    <t>ENERO- 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</si>
</sst>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5" fontId="17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49" fontId="15" fillId="2" borderId="15" xfId="0" applyNumberFormat="1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0" fontId="13" fillId="7" borderId="15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5" fillId="2" borderId="24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15" fillId="7" borderId="15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49" fontId="12" fillId="2" borderId="27" xfId="0" applyNumberFormat="1" applyFont="1" applyFill="1" applyBorder="1" applyAlignment="1">
      <alignment vertical="center"/>
    </xf>
    <xf numFmtId="0" fontId="12" fillId="7" borderId="15" xfId="0" applyFont="1" applyFill="1" applyBorder="1" applyAlignment="1">
      <alignment vertical="center"/>
    </xf>
    <xf numFmtId="49" fontId="19" fillId="2" borderId="1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1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5" xfId="0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166" fontId="19" fillId="8" borderId="20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20" fillId="2" borderId="15" xfId="0" applyFont="1" applyFill="1" applyBorder="1" applyAlignment="1">
      <alignment vertical="center"/>
    </xf>
    <xf numFmtId="49" fontId="19" fillId="8" borderId="30" xfId="0" applyNumberFormat="1" applyFont="1" applyFill="1" applyBorder="1" applyAlignment="1">
      <alignment vertical="center"/>
    </xf>
    <xf numFmtId="0" fontId="19" fillId="8" borderId="31" xfId="0" applyNumberFormat="1" applyFont="1" applyFill="1" applyBorder="1" applyAlignment="1">
      <alignment vertical="center"/>
    </xf>
    <xf numFmtId="0" fontId="19" fillId="8" borderId="32" xfId="0" applyNumberFormat="1" applyFont="1" applyFill="1" applyBorder="1" applyAlignment="1">
      <alignment vertical="center"/>
    </xf>
    <xf numFmtId="166" fontId="19" fillId="8" borderId="21" xfId="0" applyNumberFormat="1" applyFont="1" applyFill="1" applyBorder="1" applyAlignment="1">
      <alignment vertical="center"/>
    </xf>
    <xf numFmtId="49" fontId="1" fillId="5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49" fontId="1" fillId="3" borderId="33" xfId="0" applyNumberFormat="1" applyFont="1" applyFill="1" applyBorder="1" applyAlignment="1">
      <alignment horizontal="center" vertical="center"/>
    </xf>
    <xf numFmtId="49" fontId="1" fillId="3" borderId="33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0" fontId="4" fillId="2" borderId="33" xfId="0" applyNumberFormat="1" applyFont="1" applyFill="1" applyBorder="1" applyAlignment="1">
      <alignment vertical="center" wrapText="1"/>
    </xf>
    <xf numFmtId="3" fontId="4" fillId="2" borderId="33" xfId="0" applyNumberFormat="1" applyFont="1" applyFill="1" applyBorder="1" applyAlignment="1">
      <alignment horizontal="right" vertical="center" wrapText="1"/>
    </xf>
    <xf numFmtId="49" fontId="7" fillId="3" borderId="33" xfId="0" applyNumberFormat="1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49" fontId="4" fillId="2" borderId="33" xfId="0" applyNumberFormat="1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horizontal="center" vertical="center"/>
    </xf>
    <xf numFmtId="0" fontId="4" fillId="2" borderId="33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49" fontId="8" fillId="2" borderId="33" xfId="0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49" fontId="9" fillId="3" borderId="33" xfId="0" applyNumberFormat="1" applyFont="1" applyFill="1" applyBorder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3" fontId="9" fillId="3" borderId="33" xfId="0" applyNumberFormat="1" applyFont="1" applyFill="1" applyBorder="1" applyAlignment="1">
      <alignment vertical="center"/>
    </xf>
    <xf numFmtId="164" fontId="4" fillId="2" borderId="33" xfId="0" applyNumberFormat="1" applyFont="1" applyFill="1" applyBorder="1" applyAlignment="1">
      <alignment vertical="center"/>
    </xf>
    <xf numFmtId="3" fontId="2" fillId="2" borderId="33" xfId="0" applyNumberFormat="1" applyFont="1" applyFill="1" applyBorder="1" applyAlignment="1">
      <alignment vertical="center"/>
    </xf>
    <xf numFmtId="49" fontId="1" fillId="5" borderId="33" xfId="0" applyNumberFormat="1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3" fontId="1" fillId="5" borderId="33" xfId="0" applyNumberFormat="1" applyFont="1" applyFill="1" applyBorder="1" applyAlignment="1">
      <alignment vertical="center"/>
    </xf>
    <xf numFmtId="49" fontId="1" fillId="3" borderId="33" xfId="0" applyNumberFormat="1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165" fontId="1" fillId="3" borderId="33" xfId="0" applyNumberFormat="1" applyFont="1" applyFill="1" applyBorder="1" applyAlignment="1">
      <alignment vertical="center"/>
    </xf>
    <xf numFmtId="165" fontId="1" fillId="5" borderId="33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49" fontId="19" fillId="2" borderId="39" xfId="0" applyNumberFormat="1" applyFont="1" applyFill="1" applyBorder="1" applyAlignment="1">
      <alignment vertical="center"/>
    </xf>
    <xf numFmtId="3" fontId="19" fillId="2" borderId="40" xfId="0" applyNumberFormat="1" applyFont="1" applyFill="1" applyBorder="1" applyAlignment="1">
      <alignment vertical="center"/>
    </xf>
    <xf numFmtId="9" fontId="12" fillId="2" borderId="41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49" fontId="19" fillId="2" borderId="48" xfId="0" applyNumberFormat="1" applyFont="1" applyFill="1" applyBorder="1" applyAlignment="1">
      <alignment vertical="center"/>
    </xf>
    <xf numFmtId="166" fontId="19" fillId="2" borderId="49" xfId="0" applyNumberFormat="1" applyFont="1" applyFill="1" applyBorder="1" applyAlignment="1">
      <alignment vertical="center"/>
    </xf>
    <xf numFmtId="9" fontId="12" fillId="2" borderId="50" xfId="0" applyNumberFormat="1" applyFont="1" applyFill="1" applyBorder="1" applyAlignment="1">
      <alignment vertical="center"/>
    </xf>
    <xf numFmtId="166" fontId="19" fillId="8" borderId="46" xfId="0" applyNumberFormat="1" applyFont="1" applyFill="1" applyBorder="1" applyAlignment="1">
      <alignment vertical="center"/>
    </xf>
    <xf numFmtId="9" fontId="19" fillId="8" borderId="47" xfId="0" applyNumberFormat="1" applyFont="1" applyFill="1" applyBorder="1" applyAlignment="1">
      <alignment vertical="center"/>
    </xf>
    <xf numFmtId="3" fontId="19" fillId="8" borderId="31" xfId="0" applyNumberFormat="1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horizontal="center" vertical="center"/>
    </xf>
    <xf numFmtId="49" fontId="18" fillId="9" borderId="43" xfId="0" applyNumberFormat="1" applyFont="1" applyFill="1" applyBorder="1" applyAlignment="1">
      <alignment horizontal="center" vertical="center"/>
    </xf>
    <xf numFmtId="49" fontId="18" fillId="9" borderId="4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13" zoomScaleNormal="100" workbookViewId="0">
      <selection activeCell="C16" sqref="C16"/>
    </sheetView>
  </sheetViews>
  <sheetFormatPr baseColWidth="10" defaultColWidth="10.81640625" defaultRowHeight="11.25" customHeight="1" x14ac:dyDescent="0.35"/>
  <cols>
    <col min="1" max="1" width="4.453125" style="24" customWidth="1"/>
    <col min="2" max="2" width="20.54296875" style="24" customWidth="1"/>
    <col min="3" max="3" width="19.453125" style="24" customWidth="1"/>
    <col min="4" max="4" width="9.453125" style="24" customWidth="1"/>
    <col min="5" max="5" width="14.453125" style="24" customWidth="1"/>
    <col min="6" max="6" width="11" style="24" customWidth="1"/>
    <col min="7" max="7" width="12.453125" style="24" customWidth="1"/>
    <col min="8" max="255" width="10.81640625" style="24" customWidth="1"/>
    <col min="256" max="16384" width="10.81640625" style="25"/>
  </cols>
  <sheetData>
    <row r="1" spans="1:7" ht="15" customHeight="1" x14ac:dyDescent="0.35">
      <c r="A1" s="23"/>
      <c r="B1" s="23"/>
      <c r="C1" s="23"/>
      <c r="D1" s="23"/>
      <c r="E1" s="23"/>
      <c r="F1" s="23"/>
      <c r="G1" s="23"/>
    </row>
    <row r="2" spans="1:7" ht="15" customHeight="1" x14ac:dyDescent="0.35">
      <c r="A2" s="23"/>
      <c r="B2" s="23"/>
      <c r="C2" s="23"/>
      <c r="D2" s="23"/>
      <c r="E2" s="23"/>
      <c r="F2" s="23"/>
      <c r="G2" s="23"/>
    </row>
    <row r="3" spans="1:7" ht="15" customHeight="1" x14ac:dyDescent="0.35">
      <c r="A3" s="23"/>
      <c r="B3" s="23"/>
      <c r="C3" s="23"/>
      <c r="D3" s="23"/>
      <c r="E3" s="23"/>
      <c r="F3" s="23"/>
      <c r="G3" s="23"/>
    </row>
    <row r="4" spans="1:7" ht="15" customHeight="1" x14ac:dyDescent="0.35">
      <c r="A4" s="23"/>
      <c r="B4" s="23"/>
      <c r="C4" s="23"/>
      <c r="D4" s="23"/>
      <c r="E4" s="23"/>
      <c r="F4" s="23"/>
      <c r="G4" s="23"/>
    </row>
    <row r="5" spans="1:7" ht="15" customHeight="1" x14ac:dyDescent="0.35">
      <c r="A5" s="23"/>
      <c r="B5" s="23"/>
      <c r="C5" s="23"/>
      <c r="D5" s="23"/>
      <c r="E5" s="23"/>
      <c r="F5" s="23"/>
      <c r="G5" s="23"/>
    </row>
    <row r="6" spans="1:7" ht="15" customHeight="1" x14ac:dyDescent="0.35">
      <c r="A6" s="23"/>
      <c r="B6" s="23"/>
      <c r="C6" s="23"/>
      <c r="D6" s="23"/>
      <c r="E6" s="23"/>
      <c r="F6" s="23"/>
      <c r="G6" s="23"/>
    </row>
    <row r="7" spans="1:7" ht="15" customHeight="1" x14ac:dyDescent="0.35">
      <c r="A7" s="23"/>
      <c r="B7" s="23"/>
      <c r="C7" s="23"/>
      <c r="D7" s="23"/>
      <c r="E7" s="23"/>
      <c r="F7" s="23"/>
      <c r="G7" s="23"/>
    </row>
    <row r="8" spans="1:7" ht="15" customHeight="1" x14ac:dyDescent="0.35">
      <c r="A8" s="23"/>
      <c r="B8" s="26"/>
      <c r="C8" s="27"/>
      <c r="D8" s="23"/>
      <c r="E8" s="27"/>
      <c r="F8" s="27"/>
      <c r="G8" s="27"/>
    </row>
    <row r="9" spans="1:7" ht="12" customHeight="1" x14ac:dyDescent="0.35">
      <c r="A9" s="28"/>
      <c r="B9" s="1" t="s">
        <v>0</v>
      </c>
      <c r="C9" s="29" t="s">
        <v>75</v>
      </c>
      <c r="D9" s="30"/>
      <c r="E9" s="140" t="s">
        <v>1</v>
      </c>
      <c r="F9" s="141"/>
      <c r="G9" s="31">
        <v>100</v>
      </c>
    </row>
    <row r="10" spans="1:7" ht="38.25" customHeight="1" x14ac:dyDescent="0.35">
      <c r="A10" s="28"/>
      <c r="B10" s="2" t="s">
        <v>2</v>
      </c>
      <c r="C10" s="3" t="s">
        <v>76</v>
      </c>
      <c r="D10" s="32"/>
      <c r="E10" s="138" t="s">
        <v>3</v>
      </c>
      <c r="F10" s="139"/>
      <c r="G10" s="33" t="s">
        <v>101</v>
      </c>
    </row>
    <row r="11" spans="1:7" ht="18" customHeight="1" x14ac:dyDescent="0.35">
      <c r="A11" s="28"/>
      <c r="B11" s="2" t="s">
        <v>4</v>
      </c>
      <c r="C11" s="33" t="s">
        <v>5</v>
      </c>
      <c r="D11" s="32"/>
      <c r="E11" s="138" t="s">
        <v>6</v>
      </c>
      <c r="F11" s="139"/>
      <c r="G11" s="58">
        <v>35000</v>
      </c>
    </row>
    <row r="12" spans="1:7" ht="11.25" customHeight="1" x14ac:dyDescent="0.35">
      <c r="A12" s="28"/>
      <c r="B12" s="2" t="s">
        <v>7</v>
      </c>
      <c r="C12" s="34" t="s">
        <v>77</v>
      </c>
      <c r="D12" s="32"/>
      <c r="E12" s="35" t="s">
        <v>8</v>
      </c>
      <c r="F12" s="36"/>
      <c r="G12" s="37">
        <f>(G9*G11)</f>
        <v>3500000</v>
      </c>
    </row>
    <row r="13" spans="1:7" ht="11.25" customHeight="1" x14ac:dyDescent="0.35">
      <c r="A13" s="28"/>
      <c r="B13" s="2" t="s">
        <v>9</v>
      </c>
      <c r="C13" s="33" t="s">
        <v>99</v>
      </c>
      <c r="D13" s="32"/>
      <c r="E13" s="138" t="s">
        <v>10</v>
      </c>
      <c r="F13" s="139"/>
      <c r="G13" s="33" t="s">
        <v>78</v>
      </c>
    </row>
    <row r="14" spans="1:7" ht="13.5" customHeight="1" x14ac:dyDescent="0.35">
      <c r="A14" s="28"/>
      <c r="B14" s="2" t="s">
        <v>11</v>
      </c>
      <c r="C14" s="33" t="s">
        <v>99</v>
      </c>
      <c r="D14" s="32"/>
      <c r="E14" s="138" t="s">
        <v>12</v>
      </c>
      <c r="F14" s="139"/>
      <c r="G14" s="33" t="s">
        <v>102</v>
      </c>
    </row>
    <row r="15" spans="1:7" ht="39" customHeight="1" x14ac:dyDescent="0.35">
      <c r="A15" s="28"/>
      <c r="B15" s="2" t="s">
        <v>13</v>
      </c>
      <c r="C15" s="38">
        <v>44713</v>
      </c>
      <c r="D15" s="32"/>
      <c r="E15" s="142" t="s">
        <v>14</v>
      </c>
      <c r="F15" s="143"/>
      <c r="G15" s="3" t="s">
        <v>100</v>
      </c>
    </row>
    <row r="16" spans="1:7" ht="12" customHeight="1" x14ac:dyDescent="0.35">
      <c r="A16" s="23"/>
      <c r="B16" s="39"/>
      <c r="C16" s="40"/>
      <c r="D16" s="6"/>
      <c r="E16" s="41"/>
      <c r="F16" s="41"/>
      <c r="G16" s="42"/>
    </row>
    <row r="17" spans="1:7" ht="12" customHeight="1" x14ac:dyDescent="0.35">
      <c r="A17" s="43"/>
      <c r="B17" s="144" t="s">
        <v>15</v>
      </c>
      <c r="C17" s="145"/>
      <c r="D17" s="145"/>
      <c r="E17" s="145"/>
      <c r="F17" s="145"/>
      <c r="G17" s="145"/>
    </row>
    <row r="18" spans="1:7" ht="12" customHeight="1" x14ac:dyDescent="0.35">
      <c r="A18" s="23"/>
      <c r="B18" s="44"/>
      <c r="C18" s="45"/>
      <c r="D18" s="45"/>
      <c r="E18" s="45"/>
      <c r="F18" s="46"/>
      <c r="G18" s="46"/>
    </row>
    <row r="19" spans="1:7" ht="12" customHeight="1" x14ac:dyDescent="0.35">
      <c r="A19" s="28"/>
      <c r="B19" s="4" t="s">
        <v>16</v>
      </c>
      <c r="C19" s="5"/>
      <c r="D19" s="6"/>
      <c r="E19" s="6"/>
      <c r="F19" s="6"/>
      <c r="G19" s="6"/>
    </row>
    <row r="20" spans="1:7" ht="24" customHeight="1" x14ac:dyDescent="0.35">
      <c r="A20" s="43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35">
      <c r="A21" s="43"/>
      <c r="B21" s="47" t="s">
        <v>79</v>
      </c>
      <c r="C21" s="3" t="s">
        <v>23</v>
      </c>
      <c r="D21" s="48">
        <v>1</v>
      </c>
      <c r="E21" s="3" t="s">
        <v>83</v>
      </c>
      <c r="F21" s="37">
        <v>20000</v>
      </c>
      <c r="G21" s="37">
        <f>(D21*F21)</f>
        <v>20000</v>
      </c>
    </row>
    <row r="22" spans="1:7" ht="25.5" customHeight="1" x14ac:dyDescent="0.35">
      <c r="A22" s="43"/>
      <c r="B22" s="47" t="s">
        <v>80</v>
      </c>
      <c r="C22" s="3" t="s">
        <v>23</v>
      </c>
      <c r="D22" s="48">
        <v>2</v>
      </c>
      <c r="E22" s="3" t="s">
        <v>84</v>
      </c>
      <c r="F22" s="37">
        <v>20000</v>
      </c>
      <c r="G22" s="37">
        <f>(D22*F22)</f>
        <v>40000</v>
      </c>
    </row>
    <row r="23" spans="1:7" ht="12.75" customHeight="1" x14ac:dyDescent="0.35">
      <c r="A23" s="43"/>
      <c r="B23" s="47" t="s">
        <v>81</v>
      </c>
      <c r="C23" s="3" t="s">
        <v>23</v>
      </c>
      <c r="D23" s="48">
        <v>1</v>
      </c>
      <c r="E23" s="3" t="s">
        <v>85</v>
      </c>
      <c r="F23" s="37">
        <v>20000</v>
      </c>
      <c r="G23" s="37">
        <f>(D23*F23)</f>
        <v>20000</v>
      </c>
    </row>
    <row r="24" spans="1:7" ht="12.75" customHeight="1" x14ac:dyDescent="0.35">
      <c r="A24" s="43"/>
      <c r="B24" s="47" t="s">
        <v>82</v>
      </c>
      <c r="C24" s="3" t="s">
        <v>23</v>
      </c>
      <c r="D24" s="48">
        <v>1</v>
      </c>
      <c r="E24" s="3" t="s">
        <v>86</v>
      </c>
      <c r="F24" s="37">
        <v>20000</v>
      </c>
      <c r="G24" s="37">
        <f>(D24*F24)</f>
        <v>20000</v>
      </c>
    </row>
    <row r="25" spans="1:7" ht="12.75" customHeight="1" x14ac:dyDescent="0.35">
      <c r="A25" s="43"/>
      <c r="B25" s="8" t="s">
        <v>24</v>
      </c>
      <c r="C25" s="9"/>
      <c r="D25" s="9"/>
      <c r="E25" s="9"/>
      <c r="F25" s="10"/>
      <c r="G25" s="11">
        <f>SUM(G21:G24)</f>
        <v>100000</v>
      </c>
    </row>
    <row r="26" spans="1:7" ht="12" customHeight="1" x14ac:dyDescent="0.35">
      <c r="A26" s="23"/>
      <c r="B26" s="44"/>
      <c r="C26" s="46"/>
      <c r="D26" s="46"/>
      <c r="E26" s="46"/>
      <c r="F26" s="49"/>
      <c r="G26" s="49"/>
    </row>
    <row r="27" spans="1:7" ht="12" customHeight="1" x14ac:dyDescent="0.35">
      <c r="A27" s="28"/>
      <c r="B27" s="76" t="s">
        <v>25</v>
      </c>
      <c r="C27" s="77"/>
      <c r="D27" s="78"/>
      <c r="E27" s="78"/>
      <c r="F27" s="79"/>
      <c r="G27" s="79"/>
    </row>
    <row r="28" spans="1:7" ht="24" customHeight="1" x14ac:dyDescent="0.35">
      <c r="A28" s="51"/>
      <c r="B28" s="83" t="s">
        <v>17</v>
      </c>
      <c r="C28" s="84" t="s">
        <v>18</v>
      </c>
      <c r="D28" s="84" t="s">
        <v>19</v>
      </c>
      <c r="E28" s="83" t="s">
        <v>20</v>
      </c>
      <c r="F28" s="84" t="s">
        <v>21</v>
      </c>
      <c r="G28" s="83" t="s">
        <v>22</v>
      </c>
    </row>
    <row r="29" spans="1:7" ht="12" customHeight="1" x14ac:dyDescent="0.35">
      <c r="A29" s="51"/>
      <c r="B29" s="85"/>
      <c r="C29" s="86" t="s">
        <v>73</v>
      </c>
      <c r="D29" s="86"/>
      <c r="E29" s="86"/>
      <c r="F29" s="85"/>
      <c r="G29" s="85"/>
    </row>
    <row r="30" spans="1:7" ht="12" customHeight="1" x14ac:dyDescent="0.35">
      <c r="A30" s="51"/>
      <c r="B30" s="87" t="s">
        <v>26</v>
      </c>
      <c r="C30" s="88"/>
      <c r="D30" s="88"/>
      <c r="E30" s="88"/>
      <c r="F30" s="89"/>
      <c r="G30" s="89"/>
    </row>
    <row r="31" spans="1:7" ht="12" customHeight="1" x14ac:dyDescent="0.35">
      <c r="A31" s="23"/>
      <c r="B31" s="80"/>
      <c r="C31" s="81"/>
      <c r="D31" s="81"/>
      <c r="E31" s="81"/>
      <c r="F31" s="82"/>
      <c r="G31" s="82"/>
    </row>
    <row r="32" spans="1:7" ht="12" customHeight="1" x14ac:dyDescent="0.35">
      <c r="A32" s="28"/>
      <c r="B32" s="76" t="s">
        <v>27</v>
      </c>
      <c r="C32" s="77"/>
      <c r="D32" s="78"/>
      <c r="E32" s="78"/>
      <c r="F32" s="79"/>
      <c r="G32" s="79"/>
    </row>
    <row r="33" spans="1:11" ht="24" customHeight="1" x14ac:dyDescent="0.35">
      <c r="A33" s="51"/>
      <c r="B33" s="83" t="s">
        <v>17</v>
      </c>
      <c r="C33" s="83" t="s">
        <v>18</v>
      </c>
      <c r="D33" s="83" t="s">
        <v>19</v>
      </c>
      <c r="E33" s="83" t="s">
        <v>20</v>
      </c>
      <c r="F33" s="84" t="s">
        <v>21</v>
      </c>
      <c r="G33" s="83" t="s">
        <v>22</v>
      </c>
    </row>
    <row r="34" spans="1:11" ht="12.75" customHeight="1" x14ac:dyDescent="0.35">
      <c r="A34" s="51"/>
      <c r="B34" s="90" t="s">
        <v>29</v>
      </c>
      <c r="C34" s="91" t="s">
        <v>28</v>
      </c>
      <c r="D34" s="92">
        <v>0.13</v>
      </c>
      <c r="E34" s="91" t="s">
        <v>88</v>
      </c>
      <c r="F34" s="93">
        <v>160000</v>
      </c>
      <c r="G34" s="93">
        <f t="shared" ref="G34:G37" si="0">(D34*F34)</f>
        <v>20800</v>
      </c>
    </row>
    <row r="35" spans="1:11" ht="12.75" customHeight="1" x14ac:dyDescent="0.35">
      <c r="A35" s="51"/>
      <c r="B35" s="90" t="s">
        <v>87</v>
      </c>
      <c r="C35" s="91" t="s">
        <v>28</v>
      </c>
      <c r="D35" s="92">
        <v>0.38</v>
      </c>
      <c r="E35" s="91" t="s">
        <v>89</v>
      </c>
      <c r="F35" s="93">
        <v>144000</v>
      </c>
      <c r="G35" s="93">
        <f t="shared" si="0"/>
        <v>54720</v>
      </c>
    </row>
    <row r="36" spans="1:11" ht="12.75" customHeight="1" x14ac:dyDescent="0.35">
      <c r="A36" s="51"/>
      <c r="B36" s="90" t="s">
        <v>30</v>
      </c>
      <c r="C36" s="91" t="s">
        <v>28</v>
      </c>
      <c r="D36" s="92">
        <v>0.19</v>
      </c>
      <c r="E36" s="91" t="s">
        <v>90</v>
      </c>
      <c r="F36" s="93">
        <v>160000</v>
      </c>
      <c r="G36" s="93">
        <f t="shared" si="0"/>
        <v>30400</v>
      </c>
    </row>
    <row r="37" spans="1:11" ht="12.75" customHeight="1" x14ac:dyDescent="0.35">
      <c r="A37" s="51"/>
      <c r="B37" s="90" t="s">
        <v>31</v>
      </c>
      <c r="C37" s="91" t="s">
        <v>28</v>
      </c>
      <c r="D37" s="92">
        <v>0.13</v>
      </c>
      <c r="E37" s="91" t="s">
        <v>91</v>
      </c>
      <c r="F37" s="93">
        <v>400000</v>
      </c>
      <c r="G37" s="93">
        <f t="shared" si="0"/>
        <v>52000</v>
      </c>
    </row>
    <row r="38" spans="1:11" ht="12.75" customHeight="1" x14ac:dyDescent="0.35">
      <c r="A38" s="51"/>
      <c r="B38" s="94" t="s">
        <v>32</v>
      </c>
      <c r="C38" s="95"/>
      <c r="D38" s="95"/>
      <c r="E38" s="95"/>
      <c r="F38" s="96"/>
      <c r="G38" s="97">
        <f>SUM(G34:G37)</f>
        <v>157920</v>
      </c>
    </row>
    <row r="39" spans="1:11" ht="12" customHeight="1" x14ac:dyDescent="0.35">
      <c r="A39" s="23"/>
      <c r="B39" s="80"/>
      <c r="C39" s="81"/>
      <c r="D39" s="81"/>
      <c r="E39" s="81"/>
      <c r="F39" s="82"/>
      <c r="G39" s="82"/>
    </row>
    <row r="40" spans="1:11" ht="12" customHeight="1" x14ac:dyDescent="0.35">
      <c r="A40" s="28"/>
      <c r="B40" s="76" t="s">
        <v>33</v>
      </c>
      <c r="C40" s="77"/>
      <c r="D40" s="78"/>
      <c r="E40" s="78"/>
      <c r="F40" s="79"/>
      <c r="G40" s="79"/>
    </row>
    <row r="41" spans="1:11" ht="24" customHeight="1" x14ac:dyDescent="0.35">
      <c r="A41" s="51"/>
      <c r="B41" s="84" t="s">
        <v>34</v>
      </c>
      <c r="C41" s="84" t="s">
        <v>35</v>
      </c>
      <c r="D41" s="84" t="s">
        <v>36</v>
      </c>
      <c r="E41" s="84" t="s">
        <v>20</v>
      </c>
      <c r="F41" s="84" t="s">
        <v>21</v>
      </c>
      <c r="G41" s="84" t="s">
        <v>22</v>
      </c>
      <c r="K41" s="50"/>
    </row>
    <row r="42" spans="1:11" ht="12.75" customHeight="1" x14ac:dyDescent="0.35">
      <c r="A42" s="51"/>
      <c r="B42" s="99" t="s">
        <v>37</v>
      </c>
      <c r="C42" s="100"/>
      <c r="D42" s="100"/>
      <c r="E42" s="100"/>
      <c r="F42" s="100"/>
      <c r="G42" s="100"/>
      <c r="K42" s="50"/>
    </row>
    <row r="43" spans="1:11" ht="12.75" customHeight="1" x14ac:dyDescent="0.35">
      <c r="A43" s="51"/>
      <c r="B43" s="101" t="s">
        <v>38</v>
      </c>
      <c r="C43" s="102" t="s">
        <v>41</v>
      </c>
      <c r="D43" s="103">
        <v>150</v>
      </c>
      <c r="E43" s="102" t="s">
        <v>83</v>
      </c>
      <c r="F43" s="104">
        <v>560</v>
      </c>
      <c r="G43" s="104">
        <f>(D43*F43)</f>
        <v>84000</v>
      </c>
    </row>
    <row r="44" spans="1:11" ht="12.75" customHeight="1" x14ac:dyDescent="0.35">
      <c r="A44" s="51"/>
      <c r="B44" s="105" t="s">
        <v>39</v>
      </c>
      <c r="C44" s="106"/>
      <c r="D44" s="107"/>
      <c r="E44" s="106"/>
      <c r="F44" s="104"/>
      <c r="G44" s="104"/>
    </row>
    <row r="45" spans="1:11" ht="12.75" customHeight="1" x14ac:dyDescent="0.35">
      <c r="A45" s="51"/>
      <c r="B45" s="101" t="s">
        <v>92</v>
      </c>
      <c r="C45" s="102" t="s">
        <v>40</v>
      </c>
      <c r="D45" s="103">
        <v>450</v>
      </c>
      <c r="E45" s="102" t="s">
        <v>83</v>
      </c>
      <c r="F45" s="104">
        <v>1068</v>
      </c>
      <c r="G45" s="104">
        <f>(D45*F45)</f>
        <v>480600</v>
      </c>
    </row>
    <row r="46" spans="1:11" ht="12.75" customHeight="1" x14ac:dyDescent="0.35">
      <c r="A46" s="51"/>
      <c r="B46" s="101" t="s">
        <v>95</v>
      </c>
      <c r="C46" s="102" t="s">
        <v>41</v>
      </c>
      <c r="D46" s="103">
        <v>200</v>
      </c>
      <c r="E46" s="102" t="s">
        <v>83</v>
      </c>
      <c r="F46" s="104">
        <v>1187</v>
      </c>
      <c r="G46" s="104">
        <f>(D46*F46)</f>
        <v>237400</v>
      </c>
    </row>
    <row r="47" spans="1:11" ht="12.75" customHeight="1" x14ac:dyDescent="0.35">
      <c r="A47" s="51"/>
      <c r="B47" s="101" t="s">
        <v>93</v>
      </c>
      <c r="C47" s="102" t="s">
        <v>41</v>
      </c>
      <c r="D47" s="103">
        <v>400</v>
      </c>
      <c r="E47" s="102" t="s">
        <v>94</v>
      </c>
      <c r="F47" s="104">
        <v>1185</v>
      </c>
      <c r="G47" s="104">
        <f>(D47*F47)</f>
        <v>474000</v>
      </c>
    </row>
    <row r="48" spans="1:11" ht="12.75" customHeight="1" x14ac:dyDescent="0.35">
      <c r="A48" s="51"/>
      <c r="B48" s="105" t="s">
        <v>42</v>
      </c>
      <c r="C48" s="106"/>
      <c r="D48" s="107"/>
      <c r="E48" s="106"/>
      <c r="F48" s="104"/>
      <c r="G48" s="104"/>
    </row>
    <row r="49" spans="1:7" ht="12.75" customHeight="1" x14ac:dyDescent="0.35">
      <c r="A49" s="51"/>
      <c r="B49" s="101" t="s">
        <v>96</v>
      </c>
      <c r="C49" s="102" t="s">
        <v>43</v>
      </c>
      <c r="D49" s="103">
        <v>1.2</v>
      </c>
      <c r="E49" s="102" t="s">
        <v>83</v>
      </c>
      <c r="F49" s="104">
        <v>20740</v>
      </c>
      <c r="G49" s="104">
        <f>(D49*F49)</f>
        <v>24888</v>
      </c>
    </row>
    <row r="50" spans="1:7" ht="12.75" customHeight="1" x14ac:dyDescent="0.35">
      <c r="A50" s="51"/>
      <c r="B50" s="101"/>
      <c r="C50" s="102"/>
      <c r="D50" s="103"/>
      <c r="E50" s="102"/>
      <c r="F50" s="104"/>
      <c r="G50" s="104">
        <f>(D50*F50)</f>
        <v>0</v>
      </c>
    </row>
    <row r="51" spans="1:7" ht="12.75" customHeight="1" x14ac:dyDescent="0.35">
      <c r="A51" s="51"/>
      <c r="B51" s="105" t="s">
        <v>97</v>
      </c>
      <c r="C51" s="106"/>
      <c r="D51" s="107"/>
      <c r="E51" s="106"/>
      <c r="F51" s="104"/>
      <c r="G51" s="104"/>
    </row>
    <row r="52" spans="1:7" ht="12.75" customHeight="1" x14ac:dyDescent="0.35">
      <c r="A52" s="51"/>
      <c r="B52" s="101" t="s">
        <v>98</v>
      </c>
      <c r="C52" s="102" t="s">
        <v>40</v>
      </c>
      <c r="D52" s="103">
        <v>0.1</v>
      </c>
      <c r="E52" s="102" t="s">
        <v>83</v>
      </c>
      <c r="F52" s="104">
        <v>23780</v>
      </c>
      <c r="G52" s="104">
        <f>(D52*F52)</f>
        <v>2378</v>
      </c>
    </row>
    <row r="53" spans="1:7" ht="13.5" customHeight="1" x14ac:dyDescent="0.35">
      <c r="A53" s="51"/>
      <c r="B53" s="108" t="s">
        <v>44</v>
      </c>
      <c r="C53" s="109"/>
      <c r="D53" s="109"/>
      <c r="E53" s="109"/>
      <c r="F53" s="110"/>
      <c r="G53" s="111">
        <f>SUM(G42:G52)</f>
        <v>1303266</v>
      </c>
    </row>
    <row r="54" spans="1:7" ht="12" customHeight="1" x14ac:dyDescent="0.35">
      <c r="A54" s="23"/>
      <c r="B54" s="80"/>
      <c r="C54" s="81"/>
      <c r="D54" s="81"/>
      <c r="E54" s="98"/>
      <c r="F54" s="82"/>
      <c r="G54" s="82"/>
    </row>
    <row r="55" spans="1:7" ht="12" customHeight="1" x14ac:dyDescent="0.35">
      <c r="A55" s="28"/>
      <c r="B55" s="76" t="s">
        <v>45</v>
      </c>
      <c r="C55" s="77"/>
      <c r="D55" s="78"/>
      <c r="E55" s="78"/>
      <c r="F55" s="79"/>
      <c r="G55" s="79"/>
    </row>
    <row r="56" spans="1:7" ht="24" customHeight="1" x14ac:dyDescent="0.35">
      <c r="A56" s="51"/>
      <c r="B56" s="83" t="s">
        <v>46</v>
      </c>
      <c r="C56" s="84" t="s">
        <v>35</v>
      </c>
      <c r="D56" s="84" t="s">
        <v>36</v>
      </c>
      <c r="E56" s="83" t="s">
        <v>20</v>
      </c>
      <c r="F56" s="84" t="s">
        <v>21</v>
      </c>
      <c r="G56" s="83" t="s">
        <v>22</v>
      </c>
    </row>
    <row r="57" spans="1:7" ht="12.75" customHeight="1" x14ac:dyDescent="0.35">
      <c r="A57" s="51"/>
      <c r="B57" s="90"/>
      <c r="C57" s="102"/>
      <c r="D57" s="104"/>
      <c r="E57" s="91"/>
      <c r="F57" s="112"/>
      <c r="G57" s="104"/>
    </row>
    <row r="58" spans="1:7" ht="13.5" customHeight="1" x14ac:dyDescent="0.35">
      <c r="A58" s="51"/>
      <c r="B58" s="94" t="s">
        <v>74</v>
      </c>
      <c r="C58" s="109"/>
      <c r="D58" s="109"/>
      <c r="E58" s="109"/>
      <c r="F58" s="110"/>
      <c r="G58" s="111">
        <f>+G57</f>
        <v>0</v>
      </c>
    </row>
    <row r="59" spans="1:7" ht="12" customHeight="1" x14ac:dyDescent="0.35">
      <c r="A59" s="51"/>
      <c r="B59" s="85"/>
      <c r="C59" s="85"/>
      <c r="D59" s="85"/>
      <c r="E59" s="85"/>
      <c r="F59" s="113"/>
      <c r="G59" s="113"/>
    </row>
    <row r="60" spans="1:7" ht="12" customHeight="1" x14ac:dyDescent="0.35">
      <c r="A60" s="51"/>
      <c r="B60" s="114" t="s">
        <v>47</v>
      </c>
      <c r="C60" s="115"/>
      <c r="D60" s="115"/>
      <c r="E60" s="115"/>
      <c r="F60" s="115"/>
      <c r="G60" s="116">
        <f>G25+G38+G53+G58+G30</f>
        <v>1561186</v>
      </c>
    </row>
    <row r="61" spans="1:7" ht="12" customHeight="1" x14ac:dyDescent="0.35">
      <c r="A61" s="51"/>
      <c r="B61" s="117" t="s">
        <v>48</v>
      </c>
      <c r="C61" s="118"/>
      <c r="D61" s="118"/>
      <c r="E61" s="118"/>
      <c r="F61" s="118"/>
      <c r="G61" s="119">
        <f>G60*0.05</f>
        <v>78059.3</v>
      </c>
    </row>
    <row r="62" spans="1:7" ht="12" customHeight="1" x14ac:dyDescent="0.35">
      <c r="A62" s="51"/>
      <c r="B62" s="114" t="s">
        <v>49</v>
      </c>
      <c r="C62" s="115"/>
      <c r="D62" s="115"/>
      <c r="E62" s="115"/>
      <c r="F62" s="115"/>
      <c r="G62" s="120">
        <f>G61+G60</f>
        <v>1639245.3</v>
      </c>
    </row>
    <row r="63" spans="1:7" ht="12" customHeight="1" x14ac:dyDescent="0.35">
      <c r="A63" s="51"/>
      <c r="B63" s="117" t="s">
        <v>50</v>
      </c>
      <c r="C63" s="118"/>
      <c r="D63" s="118"/>
      <c r="E63" s="118"/>
      <c r="F63" s="118"/>
      <c r="G63" s="119">
        <f>G12</f>
        <v>3500000</v>
      </c>
    </row>
    <row r="64" spans="1:7" ht="12" customHeight="1" x14ac:dyDescent="0.35">
      <c r="A64" s="51"/>
      <c r="B64" s="114" t="s">
        <v>51</v>
      </c>
      <c r="C64" s="121"/>
      <c r="D64" s="121"/>
      <c r="E64" s="121"/>
      <c r="F64" s="121"/>
      <c r="G64" s="122">
        <f>G63-G62</f>
        <v>1860754.7</v>
      </c>
    </row>
    <row r="65" spans="1:7" ht="12" customHeight="1" x14ac:dyDescent="0.35">
      <c r="A65" s="51"/>
      <c r="B65" s="15" t="s">
        <v>52</v>
      </c>
      <c r="C65" s="16"/>
      <c r="D65" s="16"/>
      <c r="E65" s="16"/>
      <c r="F65" s="16"/>
      <c r="G65" s="13"/>
    </row>
    <row r="66" spans="1:7" ht="12.75" customHeight="1" thickBot="1" x14ac:dyDescent="0.4">
      <c r="A66" s="51"/>
      <c r="B66" s="17"/>
      <c r="C66" s="16"/>
      <c r="D66" s="16"/>
      <c r="E66" s="16"/>
      <c r="F66" s="16"/>
      <c r="G66" s="13"/>
    </row>
    <row r="67" spans="1:7" ht="12" customHeight="1" x14ac:dyDescent="0.35">
      <c r="A67" s="51"/>
      <c r="B67" s="21" t="s">
        <v>53</v>
      </c>
      <c r="C67" s="52"/>
      <c r="D67" s="52"/>
      <c r="E67" s="52"/>
      <c r="F67" s="53"/>
      <c r="G67" s="13"/>
    </row>
    <row r="68" spans="1:7" ht="12" customHeight="1" x14ac:dyDescent="0.35">
      <c r="A68" s="51"/>
      <c r="B68" s="59" t="s">
        <v>54</v>
      </c>
      <c r="C68" s="19"/>
      <c r="D68" s="19"/>
      <c r="E68" s="19"/>
      <c r="F68" s="54"/>
      <c r="G68" s="13"/>
    </row>
    <row r="69" spans="1:7" ht="12" customHeight="1" x14ac:dyDescent="0.35">
      <c r="A69" s="51"/>
      <c r="B69" s="59" t="s">
        <v>55</v>
      </c>
      <c r="C69" s="19"/>
      <c r="D69" s="19"/>
      <c r="E69" s="19"/>
      <c r="F69" s="54"/>
      <c r="G69" s="13"/>
    </row>
    <row r="70" spans="1:7" ht="12" customHeight="1" x14ac:dyDescent="0.35">
      <c r="A70" s="51"/>
      <c r="B70" s="59" t="s">
        <v>56</v>
      </c>
      <c r="C70" s="19"/>
      <c r="D70" s="19"/>
      <c r="E70" s="19"/>
      <c r="F70" s="54"/>
      <c r="G70" s="13"/>
    </row>
    <row r="71" spans="1:7" ht="12" customHeight="1" x14ac:dyDescent="0.35">
      <c r="A71" s="51"/>
      <c r="B71" s="59" t="s">
        <v>57</v>
      </c>
      <c r="C71" s="19"/>
      <c r="D71" s="19"/>
      <c r="E71" s="19"/>
      <c r="F71" s="54"/>
      <c r="G71" s="13"/>
    </row>
    <row r="72" spans="1:7" ht="12" customHeight="1" x14ac:dyDescent="0.35">
      <c r="A72" s="51"/>
      <c r="B72" s="59" t="s">
        <v>58</v>
      </c>
      <c r="C72" s="19"/>
      <c r="D72" s="19"/>
      <c r="E72" s="19"/>
      <c r="F72" s="54"/>
      <c r="G72" s="13"/>
    </row>
    <row r="73" spans="1:7" ht="12.75" customHeight="1" thickBot="1" x14ac:dyDescent="0.4">
      <c r="A73" s="51"/>
      <c r="B73" s="60" t="s">
        <v>59</v>
      </c>
      <c r="C73" s="55"/>
      <c r="D73" s="55"/>
      <c r="E73" s="55"/>
      <c r="F73" s="56"/>
      <c r="G73" s="13"/>
    </row>
    <row r="74" spans="1:7" ht="12.75" customHeight="1" thickBot="1" x14ac:dyDescent="0.4">
      <c r="A74" s="51"/>
      <c r="B74" s="19"/>
      <c r="C74" s="19"/>
      <c r="D74" s="19"/>
      <c r="E74" s="19"/>
      <c r="F74" s="19"/>
      <c r="G74" s="13"/>
    </row>
    <row r="75" spans="1:7" ht="15" customHeight="1" thickBot="1" x14ac:dyDescent="0.4">
      <c r="A75" s="51"/>
      <c r="B75" s="135" t="s">
        <v>60</v>
      </c>
      <c r="C75" s="136"/>
      <c r="D75" s="137"/>
      <c r="E75" s="61"/>
      <c r="F75" s="57"/>
      <c r="G75" s="13"/>
    </row>
    <row r="76" spans="1:7" ht="12" customHeight="1" thickBot="1" x14ac:dyDescent="0.4">
      <c r="A76" s="51"/>
      <c r="B76" s="126" t="s">
        <v>46</v>
      </c>
      <c r="C76" s="127" t="s">
        <v>61</v>
      </c>
      <c r="D76" s="128" t="s">
        <v>62</v>
      </c>
      <c r="E76" s="61"/>
      <c r="F76" s="57"/>
      <c r="G76" s="13"/>
    </row>
    <row r="77" spans="1:7" ht="12" customHeight="1" x14ac:dyDescent="0.35">
      <c r="A77" s="51"/>
      <c r="B77" s="123" t="s">
        <v>63</v>
      </c>
      <c r="C77" s="124">
        <f>+G25</f>
        <v>100000</v>
      </c>
      <c r="D77" s="125">
        <f>(C77/C83)</f>
        <v>6.1003682609308073E-2</v>
      </c>
      <c r="E77" s="61"/>
      <c r="F77" s="57"/>
      <c r="G77" s="13"/>
    </row>
    <row r="78" spans="1:7" ht="12" customHeight="1" x14ac:dyDescent="0.35">
      <c r="A78" s="51"/>
      <c r="B78" s="62" t="s">
        <v>64</v>
      </c>
      <c r="C78" s="65">
        <f>+G30</f>
        <v>0</v>
      </c>
      <c r="D78" s="64">
        <v>0</v>
      </c>
      <c r="E78" s="61"/>
      <c r="F78" s="57"/>
      <c r="G78" s="13"/>
    </row>
    <row r="79" spans="1:7" ht="12" customHeight="1" x14ac:dyDescent="0.35">
      <c r="A79" s="51"/>
      <c r="B79" s="62" t="s">
        <v>65</v>
      </c>
      <c r="C79" s="63">
        <f>+G38</f>
        <v>157920</v>
      </c>
      <c r="D79" s="64">
        <f>(C79/C83)</f>
        <v>9.6337015576619306E-2</v>
      </c>
      <c r="E79" s="61"/>
      <c r="F79" s="57"/>
      <c r="G79" s="13"/>
    </row>
    <row r="80" spans="1:7" ht="12" customHeight="1" x14ac:dyDescent="0.35">
      <c r="A80" s="51"/>
      <c r="B80" s="62" t="s">
        <v>34</v>
      </c>
      <c r="C80" s="63">
        <f>+G53</f>
        <v>1303266</v>
      </c>
      <c r="D80" s="64">
        <f>(C80/C83)</f>
        <v>0.795040254195025</v>
      </c>
      <c r="E80" s="61"/>
      <c r="F80" s="57"/>
      <c r="G80" s="13"/>
    </row>
    <row r="81" spans="1:7" ht="12" customHeight="1" x14ac:dyDescent="0.35">
      <c r="A81" s="51"/>
      <c r="B81" s="62" t="s">
        <v>66</v>
      </c>
      <c r="C81" s="66">
        <f>+G58</f>
        <v>0</v>
      </c>
      <c r="D81" s="64">
        <f>(C81/C83)</f>
        <v>0</v>
      </c>
      <c r="E81" s="67"/>
      <c r="F81" s="12"/>
      <c r="G81" s="13"/>
    </row>
    <row r="82" spans="1:7" ht="12" customHeight="1" thickBot="1" x14ac:dyDescent="0.4">
      <c r="A82" s="51"/>
      <c r="B82" s="129" t="s">
        <v>67</v>
      </c>
      <c r="C82" s="130">
        <f>+G61</f>
        <v>78059.3</v>
      </c>
      <c r="D82" s="131">
        <f>(C82/C83)</f>
        <v>4.7619047619047616E-2</v>
      </c>
      <c r="E82" s="67"/>
      <c r="F82" s="12"/>
      <c r="G82" s="13"/>
    </row>
    <row r="83" spans="1:7" ht="12.75" customHeight="1" thickBot="1" x14ac:dyDescent="0.4">
      <c r="A83" s="51"/>
      <c r="B83" s="126" t="s">
        <v>68</v>
      </c>
      <c r="C83" s="132">
        <f>SUM(C77:C82)</f>
        <v>1639245.3</v>
      </c>
      <c r="D83" s="133">
        <f>SUM(D77:D82)</f>
        <v>1</v>
      </c>
      <c r="E83" s="67"/>
      <c r="F83" s="12"/>
      <c r="G83" s="13"/>
    </row>
    <row r="84" spans="1:7" ht="12" customHeight="1" x14ac:dyDescent="0.35">
      <c r="A84" s="51"/>
      <c r="B84" s="70"/>
      <c r="C84" s="71"/>
      <c r="D84" s="71"/>
      <c r="E84" s="71"/>
      <c r="F84" s="16"/>
      <c r="G84" s="13"/>
    </row>
    <row r="85" spans="1:7" ht="12.75" customHeight="1" thickBot="1" x14ac:dyDescent="0.4">
      <c r="A85" s="51"/>
      <c r="B85" s="18"/>
      <c r="C85" s="71"/>
      <c r="D85" s="71"/>
      <c r="E85" s="71"/>
      <c r="F85" s="16"/>
      <c r="G85" s="13"/>
    </row>
    <row r="86" spans="1:7" ht="12" customHeight="1" thickBot="1" x14ac:dyDescent="0.4">
      <c r="A86" s="51"/>
      <c r="B86" s="135" t="s">
        <v>69</v>
      </c>
      <c r="C86" s="136"/>
      <c r="D86" s="136"/>
      <c r="E86" s="137"/>
      <c r="F86" s="12"/>
      <c r="G86" s="13"/>
    </row>
    <row r="87" spans="1:7" ht="12" customHeight="1" x14ac:dyDescent="0.35">
      <c r="A87" s="51"/>
      <c r="B87" s="72" t="s">
        <v>70</v>
      </c>
      <c r="C87" s="73">
        <v>90</v>
      </c>
      <c r="D87" s="134">
        <f>+G9</f>
        <v>100</v>
      </c>
      <c r="E87" s="74">
        <v>110</v>
      </c>
      <c r="F87" s="22"/>
      <c r="G87" s="14"/>
    </row>
    <row r="88" spans="1:7" ht="12.75" customHeight="1" thickBot="1" x14ac:dyDescent="0.4">
      <c r="A88" s="51"/>
      <c r="B88" s="68" t="s">
        <v>71</v>
      </c>
      <c r="C88" s="69">
        <f>(G62/C87)</f>
        <v>18213.836666666666</v>
      </c>
      <c r="D88" s="69">
        <f>(G62/D87)</f>
        <v>16392.453000000001</v>
      </c>
      <c r="E88" s="75">
        <f>(G62/E87)</f>
        <v>14902.23</v>
      </c>
      <c r="F88" s="22"/>
      <c r="G88" s="14"/>
    </row>
    <row r="89" spans="1:7" ht="15.65" customHeight="1" x14ac:dyDescent="0.35">
      <c r="A89" s="51"/>
      <c r="B89" s="20" t="s">
        <v>72</v>
      </c>
      <c r="C89" s="19"/>
      <c r="D89" s="19"/>
      <c r="E89" s="19"/>
      <c r="F89" s="19"/>
      <c r="G89" s="19"/>
    </row>
  </sheetData>
  <mergeCells count="9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2022-07-26T11:57:15Z</dcterms:modified>
</cp:coreProperties>
</file>