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REN\"/>
    </mc:Choice>
  </mc:AlternateContent>
  <bookViews>
    <workbookView xWindow="0" yWindow="0" windowWidth="23040" windowHeight="9390"/>
  </bookViews>
  <sheets>
    <sheet name="FRUTILL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57" i="1"/>
  <c r="G58" i="1" l="1"/>
  <c r="G51" i="1"/>
  <c r="G52" i="1"/>
  <c r="G50" i="1"/>
  <c r="G22" i="1"/>
  <c r="G23" i="1"/>
  <c r="G24" i="1"/>
  <c r="G25" i="1"/>
  <c r="G21" i="1"/>
  <c r="C79" i="1" l="1"/>
  <c r="G36" i="1"/>
  <c r="G37" i="1"/>
  <c r="G38" i="1"/>
  <c r="G39" i="1"/>
  <c r="G40" i="1"/>
  <c r="G26" i="1"/>
  <c r="G46" i="1"/>
  <c r="G47" i="1"/>
  <c r="G48" i="1"/>
  <c r="C82" i="1"/>
  <c r="G35" i="1"/>
  <c r="G12" i="1"/>
  <c r="G64" i="1" s="1"/>
  <c r="G41" i="1" l="1"/>
  <c r="C80" i="1" s="1"/>
  <c r="G53" i="1"/>
  <c r="C81" i="1" s="1"/>
  <c r="C78" i="1"/>
  <c r="G61" i="1" l="1"/>
  <c r="G62" i="1" s="1"/>
  <c r="C83" i="1" s="1"/>
  <c r="C84" i="1" s="1"/>
  <c r="D78" i="1" s="1"/>
  <c r="G63" i="1" l="1"/>
  <c r="D83" i="1"/>
  <c r="D81" i="1"/>
  <c r="D80" i="1"/>
  <c r="D82" i="1"/>
  <c r="D89" i="1" l="1"/>
  <c r="G65" i="1"/>
  <c r="C89" i="1"/>
  <c r="E89" i="1"/>
  <c r="D84" i="1"/>
</calcChain>
</file>

<file path=xl/sharedStrings.xml><?xml version="1.0" encoding="utf-8"?>
<sst xmlns="http://schemas.openxmlformats.org/spreadsheetml/2006/main" count="152" uniqueCount="109">
  <si>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</si>
  <si>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</si>
  <si>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</si>
  <si>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</si>
  <si>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</si>
  <si>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</si>
  <si>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</si>
  <si>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</si>
  <si>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</si>
  <si>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</si>
  <si>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</si>
  <si>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</si>
  <si>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</si>
  <si>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</si>
  <si>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</si>
  <si>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</si>
  <si>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</si>
  <si>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</si>
  <si>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</si>
  <si>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</si>
  <si>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</si>
  <si>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</si>
  <si>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</si>
  <si>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</si>
  <si>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</si>
  <si>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</si>
  <si>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</si>
  <si>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</si>
  <si>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</si>
  <si>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</si>
  <si>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</si>
  <si>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</si>
  <si>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</si>
  <si>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</si>
  <si>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</si>
  <si>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</si>
  <si>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</si>
  <si>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</si>
  <si>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</si>
  <si>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</si>
  <si>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</si>
  <si>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</si>
  <si>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</si>
  <si>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</si>
  <si>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</si>
  <si>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</si>
  <si>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</si>
  <si>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</si>
  <si>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</si>
  <si>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</si>
  <si>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</si>
  <si>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</si>
  <si>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</si>
  <si>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</si>
  <si>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</si>
  <si>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</si>
  <si>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</si>
  <si>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</si>
  <si>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</si>
  <si>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</si>
  <si>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</si>
  <si>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Rastraje 1</t>
  </si>
  <si>
    <t>Rastraje 2</t>
  </si>
  <si>
    <t>Araucanía</t>
  </si>
  <si>
    <t>Purén</t>
  </si>
  <si>
    <t>Purén - Los Sauces</t>
  </si>
  <si>
    <t>PRECIO ESPERADO ($/KgMS)</t>
  </si>
  <si>
    <t>Mercado Local</t>
  </si>
  <si>
    <t>Diciembre</t>
  </si>
  <si>
    <t>Vibrocultivador</t>
  </si>
  <si>
    <t xml:space="preserve">Siembra  </t>
  </si>
  <si>
    <t>Aplicación Fertilizantes</t>
  </si>
  <si>
    <t>Agosto</t>
  </si>
  <si>
    <t>Albión</t>
  </si>
  <si>
    <t>Noviembre - Marzo</t>
  </si>
  <si>
    <t>Helada - Riego</t>
  </si>
  <si>
    <t>Poda</t>
  </si>
  <si>
    <t>Junio</t>
  </si>
  <si>
    <t>Reparaciones y Riego</t>
  </si>
  <si>
    <t>Septiembre/Marzo</t>
  </si>
  <si>
    <t>Aplicación de Fitosanitarios</t>
  </si>
  <si>
    <t>Julio</t>
  </si>
  <si>
    <t>Aplicación de fertilizante</t>
  </si>
  <si>
    <t xml:space="preserve">Cosecha </t>
  </si>
  <si>
    <t>Diciembre/Febrero</t>
  </si>
  <si>
    <t>Sulfomag</t>
  </si>
  <si>
    <t>Productos Fitosanitarios</t>
  </si>
  <si>
    <t>Clartex</t>
  </si>
  <si>
    <t>Matalaxil</t>
  </si>
  <si>
    <t>Lt</t>
  </si>
  <si>
    <t>Septiembre - Octubre</t>
  </si>
  <si>
    <t>Mayo - Junio</t>
  </si>
  <si>
    <t>Agosto - Diciembre</t>
  </si>
  <si>
    <t xml:space="preserve">Unidad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</si>
  <si>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</si>
  <si>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</si>
  <si>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Diciembre - Febrero 2023</t>
  </si>
  <si>
    <t>Nitrómag</t>
  </si>
  <si>
    <t>Super Fosfato Triple</t>
  </si>
  <si>
    <t>RENDIMIENTO (Kg/Há.)</t>
  </si>
  <si>
    <t>ESCENARIOS COSTO UNITARIO  ($/kilo)</t>
  </si>
  <si>
    <t>Rendimiento (kg/hà)</t>
  </si>
  <si>
    <t>Costo unitario ($/kg) (*)</t>
  </si>
  <si>
    <t>Flete Venta</t>
  </si>
  <si>
    <t>FRUTILLA AÑO 2</t>
  </si>
  <si>
    <t>Traslado de materiales</t>
  </si>
  <si>
    <t>Noviembre-Febrero</t>
  </si>
  <si>
    <t>Fertilizante</t>
  </si>
  <si>
    <t>Zero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</si>
</sst>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5" fillId="0" borderId="0" applyFont="0" applyFill="0" applyBorder="0" applyAlignment="0" applyProtection="0"/>
  </cellStyleXfs>
  <cellXfs count="149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5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5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5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165" fontId="7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7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0" fontId="7" fillId="8" borderId="49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7" fontId="3" fillId="7" borderId="36" xfId="1" applyNumberFormat="1" applyFont="1" applyFill="1" applyBorder="1" applyAlignment="1">
      <alignment vertical="center"/>
    </xf>
    <xf numFmtId="167" fontId="3" fillId="7" borderId="37" xfId="1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165" fontId="7" fillId="5" borderId="30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right"/>
    </xf>
    <xf numFmtId="49" fontId="1" fillId="9" borderId="5" xfId="0" applyNumberFormat="1" applyFont="1" applyFill="1" applyBorder="1" applyAlignment="1">
      <alignment wrapText="1"/>
    </xf>
    <xf numFmtId="49" fontId="1" fillId="9" borderId="5" xfId="0" applyNumberFormat="1" applyFont="1" applyFill="1" applyBorder="1" applyAlignment="1">
      <alignment horizontal="center" wrapText="1"/>
    </xf>
    <xf numFmtId="0" fontId="1" fillId="9" borderId="5" xfId="0" applyNumberFormat="1" applyFont="1" applyFill="1" applyBorder="1" applyAlignment="1">
      <alignment wrapText="1"/>
    </xf>
    <xf numFmtId="49" fontId="1" fillId="9" borderId="5" xfId="0" applyNumberFormat="1" applyFont="1" applyFill="1" applyBorder="1" applyAlignment="1">
      <alignment horizontal="right" wrapText="1"/>
    </xf>
    <xf numFmtId="3" fontId="1" fillId="9" borderId="5" xfId="0" applyNumberFormat="1" applyFont="1" applyFill="1" applyBorder="1" applyAlignment="1">
      <alignment horizontal="right" wrapText="1"/>
    </xf>
    <xf numFmtId="49" fontId="3" fillId="9" borderId="50" xfId="0" applyNumberFormat="1" applyFont="1" applyFill="1" applyBorder="1" applyAlignment="1">
      <alignment vertical="center"/>
    </xf>
    <xf numFmtId="49" fontId="3" fillId="9" borderId="35" xfId="0" applyNumberFormat="1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wrapText="1"/>
    </xf>
    <xf numFmtId="49" fontId="10" fillId="0" borderId="5" xfId="0" applyNumberFormat="1" applyFont="1" applyFill="1" applyBorder="1" applyAlignment="1">
      <alignment horizontal="center" wrapText="1"/>
    </xf>
    <xf numFmtId="0" fontId="10" fillId="0" borderId="5" xfId="0" applyNumberFormat="1" applyFont="1" applyFill="1" applyBorder="1" applyAlignment="1">
      <alignment wrapText="1"/>
    </xf>
    <xf numFmtId="49" fontId="10" fillId="0" borderId="5" xfId="0" applyNumberFormat="1" applyFont="1" applyFill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 wrapText="1"/>
    </xf>
    <xf numFmtId="167" fontId="11" fillId="7" borderId="51" xfId="1" applyNumberFormat="1" applyFont="1" applyFill="1" applyBorder="1" applyAlignment="1">
      <alignment vertical="center"/>
    </xf>
    <xf numFmtId="167" fontId="11" fillId="7" borderId="52" xfId="1" applyNumberFormat="1" applyFont="1" applyFill="1" applyBorder="1" applyAlignment="1">
      <alignment vertical="center"/>
    </xf>
    <xf numFmtId="0" fontId="11" fillId="6" borderId="20" xfId="0" applyFont="1" applyFill="1" applyBorder="1" applyAlignment="1">
      <alignment vertical="center"/>
    </xf>
    <xf numFmtId="49" fontId="10" fillId="9" borderId="54" xfId="0" applyNumberFormat="1" applyFont="1" applyFill="1" applyBorder="1" applyAlignment="1">
      <alignment horizontal="right"/>
    </xf>
    <xf numFmtId="49" fontId="1" fillId="2" borderId="54" xfId="0" applyNumberFormat="1" applyFont="1" applyFill="1" applyBorder="1" applyAlignment="1">
      <alignment horizontal="right" vertical="center" wrapText="1"/>
    </xf>
    <xf numFmtId="49" fontId="1" fillId="2" borderId="54" xfId="0" applyNumberFormat="1" applyFont="1" applyFill="1" applyBorder="1" applyAlignment="1">
      <alignment horizontal="right"/>
    </xf>
    <xf numFmtId="49" fontId="1" fillId="2" borderId="54" xfId="0" applyNumberFormat="1" applyFont="1" applyFill="1" applyBorder="1" applyAlignment="1">
      <alignment horizontal="right" wrapText="1"/>
    </xf>
    <xf numFmtId="14" fontId="1" fillId="2" borderId="54" xfId="0" applyNumberFormat="1" applyFont="1" applyFill="1" applyBorder="1" applyAlignment="1">
      <alignment horizontal="right"/>
    </xf>
    <xf numFmtId="0" fontId="1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7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958215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52" workbookViewId="0">
      <selection activeCell="I40" sqref="I40"/>
    </sheetView>
  </sheetViews>
  <sheetFormatPr baseColWidth="10" defaultColWidth="10.85546875" defaultRowHeight="11.25" customHeight="1" x14ac:dyDescent="0.25"/>
  <cols>
    <col min="1" max="1" width="6.5703125" style="24" customWidth="1"/>
    <col min="2" max="2" width="21.140625" style="24" customWidth="1"/>
    <col min="3" max="3" width="13" style="24" customWidth="1"/>
    <col min="4" max="4" width="9.42578125" style="24" customWidth="1"/>
    <col min="5" max="5" width="14.42578125" style="24" customWidth="1"/>
    <col min="6" max="6" width="11" style="24" customWidth="1"/>
    <col min="7" max="7" width="14.42578125" style="24" customWidth="1"/>
    <col min="8" max="255" width="10.85546875" style="24" customWidth="1"/>
    <col min="256" max="16384" width="10.85546875" style="25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135"/>
      <c r="C8" s="26"/>
      <c r="D8" s="23"/>
      <c r="E8" s="26"/>
      <c r="F8" s="26"/>
      <c r="G8" s="26"/>
    </row>
    <row r="9" spans="1:7" ht="12" customHeight="1" x14ac:dyDescent="0.25">
      <c r="A9" s="62"/>
      <c r="B9" s="137" t="s">
        <v>0</v>
      </c>
      <c r="C9" s="130" t="s">
        <v>104</v>
      </c>
      <c r="D9" s="28"/>
      <c r="E9" s="143" t="s">
        <v>99</v>
      </c>
      <c r="F9" s="144"/>
      <c r="G9" s="16">
        <v>50000</v>
      </c>
    </row>
    <row r="10" spans="1:7" ht="25.5" x14ac:dyDescent="0.25">
      <c r="A10" s="62"/>
      <c r="B10" s="138" t="s">
        <v>1</v>
      </c>
      <c r="C10" s="131" t="s">
        <v>73</v>
      </c>
      <c r="D10" s="28"/>
      <c r="E10" s="141" t="s">
        <v>2</v>
      </c>
      <c r="F10" s="142"/>
      <c r="G10" s="2" t="s">
        <v>96</v>
      </c>
    </row>
    <row r="11" spans="1:7" ht="12.75" x14ac:dyDescent="0.25">
      <c r="A11" s="62"/>
      <c r="B11" s="138" t="s">
        <v>3</v>
      </c>
      <c r="C11" s="132" t="s">
        <v>4</v>
      </c>
      <c r="D11" s="28"/>
      <c r="E11" s="141" t="s">
        <v>66</v>
      </c>
      <c r="F11" s="142"/>
      <c r="G11" s="16">
        <v>1500</v>
      </c>
    </row>
    <row r="12" spans="1:7" ht="12.75" x14ac:dyDescent="0.25">
      <c r="A12" s="62"/>
      <c r="B12" s="138" t="s">
        <v>5</v>
      </c>
      <c r="C12" s="133" t="s">
        <v>63</v>
      </c>
      <c r="D12" s="28"/>
      <c r="E12" s="20" t="s">
        <v>6</v>
      </c>
      <c r="F12" s="21"/>
      <c r="G12" s="3">
        <f>(G9*G11)</f>
        <v>75000000</v>
      </c>
    </row>
    <row r="13" spans="1:7" ht="12.75" x14ac:dyDescent="0.25">
      <c r="A13" s="62"/>
      <c r="B13" s="138" t="s">
        <v>7</v>
      </c>
      <c r="C13" s="132" t="s">
        <v>64</v>
      </c>
      <c r="D13" s="28"/>
      <c r="E13" s="141" t="s">
        <v>8</v>
      </c>
      <c r="F13" s="142"/>
      <c r="G13" s="1" t="s">
        <v>67</v>
      </c>
    </row>
    <row r="14" spans="1:7" ht="12.75" x14ac:dyDescent="0.25">
      <c r="A14" s="62"/>
      <c r="B14" s="138" t="s">
        <v>9</v>
      </c>
      <c r="C14" s="132" t="s">
        <v>65</v>
      </c>
      <c r="D14" s="28"/>
      <c r="E14" s="141" t="s">
        <v>10</v>
      </c>
      <c r="F14" s="142"/>
      <c r="G14" s="1" t="s">
        <v>74</v>
      </c>
    </row>
    <row r="15" spans="1:7" ht="12.75" x14ac:dyDescent="0.25">
      <c r="A15" s="62"/>
      <c r="B15" s="138" t="s">
        <v>11</v>
      </c>
      <c r="C15" s="134">
        <v>44713</v>
      </c>
      <c r="D15" s="28"/>
      <c r="E15" s="145" t="s">
        <v>12</v>
      </c>
      <c r="F15" s="146"/>
      <c r="G15" s="2" t="s">
        <v>75</v>
      </c>
    </row>
    <row r="16" spans="1:7" ht="12.75" x14ac:dyDescent="0.25">
      <c r="A16" s="23"/>
      <c r="B16" s="136"/>
      <c r="C16" s="29"/>
      <c r="D16" s="26"/>
      <c r="E16" s="30"/>
      <c r="F16" s="30"/>
      <c r="G16" s="31"/>
    </row>
    <row r="17" spans="1:7" ht="12" customHeight="1" x14ac:dyDescent="0.25">
      <c r="A17" s="32"/>
      <c r="B17" s="147" t="s">
        <v>13</v>
      </c>
      <c r="C17" s="148"/>
      <c r="D17" s="148"/>
      <c r="E17" s="148"/>
      <c r="F17" s="148"/>
      <c r="G17" s="148"/>
    </row>
    <row r="18" spans="1:7" ht="12" customHeight="1" x14ac:dyDescent="0.25">
      <c r="A18" s="23"/>
      <c r="B18" s="33"/>
      <c r="C18" s="34"/>
      <c r="D18" s="34"/>
      <c r="E18" s="34"/>
      <c r="F18" s="35"/>
      <c r="G18" s="35"/>
    </row>
    <row r="19" spans="1:7" ht="12" customHeight="1" x14ac:dyDescent="0.25">
      <c r="A19" s="27"/>
      <c r="B19" s="36" t="s">
        <v>14</v>
      </c>
      <c r="C19" s="37"/>
      <c r="D19" s="38"/>
      <c r="E19" s="38"/>
      <c r="F19" s="38"/>
      <c r="G19" s="38"/>
    </row>
    <row r="20" spans="1:7" ht="24" customHeight="1" x14ac:dyDescent="0.25">
      <c r="A20" s="32"/>
      <c r="B20" s="39" t="s">
        <v>15</v>
      </c>
      <c r="C20" s="39" t="s">
        <v>16</v>
      </c>
      <c r="D20" s="39" t="s">
        <v>17</v>
      </c>
      <c r="E20" s="39" t="s">
        <v>18</v>
      </c>
      <c r="F20" s="39" t="s">
        <v>19</v>
      </c>
      <c r="G20" s="39" t="s">
        <v>20</v>
      </c>
    </row>
    <row r="21" spans="1:7" ht="12.75" x14ac:dyDescent="0.25">
      <c r="A21" s="32"/>
      <c r="B21" s="19" t="s">
        <v>76</v>
      </c>
      <c r="C21" s="4" t="s">
        <v>21</v>
      </c>
      <c r="D21" s="5">
        <v>40</v>
      </c>
      <c r="E21" s="2" t="s">
        <v>77</v>
      </c>
      <c r="F21" s="3">
        <v>25000</v>
      </c>
      <c r="G21" s="3">
        <f>(D21*F21)</f>
        <v>1000000</v>
      </c>
    </row>
    <row r="22" spans="1:7" ht="12.75" x14ac:dyDescent="0.25">
      <c r="A22" s="32"/>
      <c r="B22" s="19" t="s">
        <v>78</v>
      </c>
      <c r="C22" s="4" t="s">
        <v>21</v>
      </c>
      <c r="D22" s="5">
        <v>62</v>
      </c>
      <c r="E22" s="2" t="s">
        <v>79</v>
      </c>
      <c r="F22" s="3">
        <v>25000</v>
      </c>
      <c r="G22" s="3">
        <f t="shared" ref="G22:G25" si="0">(D22*F22)</f>
        <v>1550000</v>
      </c>
    </row>
    <row r="23" spans="1:7" ht="12.75" x14ac:dyDescent="0.25">
      <c r="A23" s="32"/>
      <c r="B23" s="19" t="s">
        <v>80</v>
      </c>
      <c r="C23" s="4" t="s">
        <v>21</v>
      </c>
      <c r="D23" s="5">
        <v>60</v>
      </c>
      <c r="E23" s="2" t="s">
        <v>81</v>
      </c>
      <c r="F23" s="3">
        <v>25000</v>
      </c>
      <c r="G23" s="3">
        <f t="shared" si="0"/>
        <v>1500000</v>
      </c>
    </row>
    <row r="24" spans="1:7" ht="12.75" x14ac:dyDescent="0.25">
      <c r="A24" s="32"/>
      <c r="B24" s="19" t="s">
        <v>82</v>
      </c>
      <c r="C24" s="4" t="s">
        <v>21</v>
      </c>
      <c r="D24" s="5">
        <v>40</v>
      </c>
      <c r="E24" s="2" t="s">
        <v>81</v>
      </c>
      <c r="F24" s="3">
        <v>25000</v>
      </c>
      <c r="G24" s="3">
        <f t="shared" si="0"/>
        <v>1000000</v>
      </c>
    </row>
    <row r="25" spans="1:7" ht="12.75" x14ac:dyDescent="0.25">
      <c r="A25" s="32"/>
      <c r="B25" s="122" t="s">
        <v>83</v>
      </c>
      <c r="C25" s="123" t="s">
        <v>21</v>
      </c>
      <c r="D25" s="124">
        <v>900</v>
      </c>
      <c r="E25" s="125" t="s">
        <v>84</v>
      </c>
      <c r="F25" s="126">
        <v>25000</v>
      </c>
      <c r="G25" s="126">
        <f t="shared" si="0"/>
        <v>22500000</v>
      </c>
    </row>
    <row r="26" spans="1:7" ht="12.75" customHeight="1" x14ac:dyDescent="0.25">
      <c r="A26" s="32"/>
      <c r="B26" s="6" t="s">
        <v>22</v>
      </c>
      <c r="C26" s="7"/>
      <c r="D26" s="7"/>
      <c r="E26" s="7"/>
      <c r="F26" s="8"/>
      <c r="G26" s="9">
        <f>SUM(G21:G25)</f>
        <v>27550000</v>
      </c>
    </row>
    <row r="27" spans="1:7" ht="12" customHeight="1" x14ac:dyDescent="0.25">
      <c r="A27" s="23"/>
      <c r="B27" s="33"/>
      <c r="C27" s="35"/>
      <c r="D27" s="35"/>
      <c r="E27" s="35"/>
      <c r="F27" s="40"/>
      <c r="G27" s="40"/>
    </row>
    <row r="28" spans="1:7" ht="12" customHeight="1" x14ac:dyDescent="0.25">
      <c r="A28" s="27"/>
      <c r="B28" s="41" t="s">
        <v>23</v>
      </c>
      <c r="C28" s="42"/>
      <c r="D28" s="43"/>
      <c r="E28" s="43"/>
      <c r="F28" s="44"/>
      <c r="G28" s="44"/>
    </row>
    <row r="29" spans="1:7" ht="24" customHeight="1" x14ac:dyDescent="0.25">
      <c r="A29" s="27"/>
      <c r="B29" s="45" t="s">
        <v>15</v>
      </c>
      <c r="C29" s="46" t="s">
        <v>16</v>
      </c>
      <c r="D29" s="46" t="s">
        <v>17</v>
      </c>
      <c r="E29" s="45" t="s">
        <v>18</v>
      </c>
      <c r="F29" s="46" t="s">
        <v>19</v>
      </c>
      <c r="G29" s="45" t="s">
        <v>20</v>
      </c>
    </row>
    <row r="30" spans="1:7" ht="12" customHeight="1" x14ac:dyDescent="0.25">
      <c r="A30" s="27"/>
      <c r="B30" s="47"/>
      <c r="C30" s="48"/>
      <c r="D30" s="48"/>
      <c r="E30" s="48"/>
      <c r="F30" s="47"/>
      <c r="G30" s="47"/>
    </row>
    <row r="31" spans="1:7" ht="12" customHeight="1" x14ac:dyDescent="0.25">
      <c r="A31" s="27"/>
      <c r="B31" s="10" t="s">
        <v>24</v>
      </c>
      <c r="C31" s="11"/>
      <c r="D31" s="11"/>
      <c r="E31" s="11"/>
      <c r="F31" s="12"/>
      <c r="G31" s="12"/>
    </row>
    <row r="32" spans="1:7" ht="12" customHeight="1" x14ac:dyDescent="0.25">
      <c r="A32" s="23"/>
      <c r="B32" s="49"/>
      <c r="C32" s="50"/>
      <c r="D32" s="50"/>
      <c r="E32" s="50"/>
      <c r="F32" s="51"/>
      <c r="G32" s="51"/>
    </row>
    <row r="33" spans="1:11" ht="12" customHeight="1" x14ac:dyDescent="0.25">
      <c r="A33" s="27"/>
      <c r="B33" s="41" t="s">
        <v>25</v>
      </c>
      <c r="C33" s="42"/>
      <c r="D33" s="43"/>
      <c r="E33" s="43"/>
      <c r="F33" s="44"/>
      <c r="G33" s="44"/>
    </row>
    <row r="34" spans="1:11" ht="24" customHeight="1" x14ac:dyDescent="0.25">
      <c r="A34" s="27"/>
      <c r="B34" s="52" t="s">
        <v>15</v>
      </c>
      <c r="C34" s="52" t="s">
        <v>16</v>
      </c>
      <c r="D34" s="52" t="s">
        <v>17</v>
      </c>
      <c r="E34" s="52" t="s">
        <v>18</v>
      </c>
      <c r="F34" s="53" t="s">
        <v>19</v>
      </c>
      <c r="G34" s="52" t="s">
        <v>20</v>
      </c>
    </row>
    <row r="35" spans="1:11" ht="12.75" customHeight="1" x14ac:dyDescent="0.25">
      <c r="A35" s="32"/>
      <c r="B35" s="115" t="s">
        <v>28</v>
      </c>
      <c r="C35" s="116" t="s">
        <v>26</v>
      </c>
      <c r="D35" s="117">
        <v>0.1</v>
      </c>
      <c r="E35" s="118" t="s">
        <v>27</v>
      </c>
      <c r="F35" s="119">
        <v>280000</v>
      </c>
      <c r="G35" s="119">
        <f>(D35*F35)</f>
        <v>28000</v>
      </c>
    </row>
    <row r="36" spans="1:11" ht="12.75" customHeight="1" x14ac:dyDescent="0.25">
      <c r="A36" s="32"/>
      <c r="B36" s="115" t="s">
        <v>61</v>
      </c>
      <c r="C36" s="116" t="s">
        <v>26</v>
      </c>
      <c r="D36" s="117">
        <v>0.1</v>
      </c>
      <c r="E36" s="118" t="s">
        <v>27</v>
      </c>
      <c r="F36" s="119">
        <v>280000</v>
      </c>
      <c r="G36" s="119">
        <f t="shared" ref="G36:G40" si="1">(D36*F36)</f>
        <v>28000</v>
      </c>
    </row>
    <row r="37" spans="1:11" ht="12.75" customHeight="1" x14ac:dyDescent="0.25">
      <c r="A37" s="32"/>
      <c r="B37" s="115" t="s">
        <v>62</v>
      </c>
      <c r="C37" s="116" t="s">
        <v>26</v>
      </c>
      <c r="D37" s="117">
        <v>0.1</v>
      </c>
      <c r="E37" s="118" t="s">
        <v>27</v>
      </c>
      <c r="F37" s="119">
        <v>280000</v>
      </c>
      <c r="G37" s="119">
        <f t="shared" si="1"/>
        <v>28000</v>
      </c>
    </row>
    <row r="38" spans="1:11" ht="12.75" customHeight="1" x14ac:dyDescent="0.25">
      <c r="A38" s="32"/>
      <c r="B38" s="115" t="s">
        <v>69</v>
      </c>
      <c r="C38" s="116" t="s">
        <v>26</v>
      </c>
      <c r="D38" s="117">
        <v>0.1</v>
      </c>
      <c r="E38" s="118" t="s">
        <v>27</v>
      </c>
      <c r="F38" s="119">
        <v>72000</v>
      </c>
      <c r="G38" s="119">
        <f t="shared" si="1"/>
        <v>7200</v>
      </c>
    </row>
    <row r="39" spans="1:11" ht="12.75" x14ac:dyDescent="0.25">
      <c r="A39" s="32"/>
      <c r="B39" s="115" t="s">
        <v>70</v>
      </c>
      <c r="C39" s="116" t="s">
        <v>26</v>
      </c>
      <c r="D39" s="117">
        <v>0.1</v>
      </c>
      <c r="E39" s="118" t="s">
        <v>27</v>
      </c>
      <c r="F39" s="119">
        <v>240000</v>
      </c>
      <c r="G39" s="119">
        <f t="shared" si="1"/>
        <v>24000</v>
      </c>
    </row>
    <row r="40" spans="1:11" ht="12.75" x14ac:dyDescent="0.25">
      <c r="A40" s="32"/>
      <c r="B40" s="115" t="s">
        <v>71</v>
      </c>
      <c r="C40" s="116" t="s">
        <v>26</v>
      </c>
      <c r="D40" s="117">
        <v>0.1</v>
      </c>
      <c r="E40" s="118" t="s">
        <v>72</v>
      </c>
      <c r="F40" s="119">
        <v>144000</v>
      </c>
      <c r="G40" s="119">
        <f t="shared" si="1"/>
        <v>14400</v>
      </c>
    </row>
    <row r="41" spans="1:11" ht="12.75" customHeight="1" x14ac:dyDescent="0.25">
      <c r="A41" s="27"/>
      <c r="B41" s="10" t="s">
        <v>29</v>
      </c>
      <c r="C41" s="11"/>
      <c r="D41" s="11"/>
      <c r="E41" s="111"/>
      <c r="F41" s="111"/>
      <c r="G41" s="112">
        <f>SUM(G35:G40)</f>
        <v>129600</v>
      </c>
    </row>
    <row r="42" spans="1:11" ht="12" customHeight="1" x14ac:dyDescent="0.25">
      <c r="A42" s="23"/>
      <c r="B42" s="49"/>
      <c r="C42" s="50"/>
      <c r="D42" s="50"/>
      <c r="E42" s="50"/>
      <c r="F42" s="51"/>
      <c r="G42" s="51"/>
    </row>
    <row r="43" spans="1:11" ht="12" customHeight="1" x14ac:dyDescent="0.25">
      <c r="A43" s="27"/>
      <c r="B43" s="41" t="s">
        <v>30</v>
      </c>
      <c r="C43" s="42"/>
      <c r="D43" s="43"/>
      <c r="E43" s="43"/>
      <c r="F43" s="44"/>
      <c r="G43" s="44"/>
    </row>
    <row r="44" spans="1:11" ht="24" customHeight="1" x14ac:dyDescent="0.25">
      <c r="A44" s="27"/>
      <c r="B44" s="53" t="s">
        <v>31</v>
      </c>
      <c r="C44" s="53" t="s">
        <v>32</v>
      </c>
      <c r="D44" s="53" t="s">
        <v>33</v>
      </c>
      <c r="E44" s="53" t="s">
        <v>18</v>
      </c>
      <c r="F44" s="53" t="s">
        <v>19</v>
      </c>
      <c r="G44" s="53" t="s">
        <v>20</v>
      </c>
      <c r="K44" s="54"/>
    </row>
    <row r="45" spans="1:11" ht="12.75" customHeight="1" x14ac:dyDescent="0.25">
      <c r="A45" s="32"/>
      <c r="B45" s="17" t="s">
        <v>107</v>
      </c>
      <c r="C45" s="18"/>
      <c r="D45" s="21"/>
      <c r="E45" s="18"/>
      <c r="F45" s="16"/>
      <c r="G45" s="16"/>
    </row>
    <row r="46" spans="1:11" ht="12.75" customHeight="1" x14ac:dyDescent="0.25">
      <c r="A46" s="32"/>
      <c r="B46" s="20" t="s">
        <v>98</v>
      </c>
      <c r="C46" s="14" t="s">
        <v>34</v>
      </c>
      <c r="D46" s="15">
        <v>350</v>
      </c>
      <c r="E46" s="1" t="s">
        <v>27</v>
      </c>
      <c r="F46" s="16">
        <v>950</v>
      </c>
      <c r="G46" s="16">
        <f t="shared" ref="G46:G48" si="2">(D46*F46)</f>
        <v>332500</v>
      </c>
    </row>
    <row r="47" spans="1:11" ht="12.75" customHeight="1" x14ac:dyDescent="0.25">
      <c r="A47" s="32"/>
      <c r="B47" s="20" t="s">
        <v>85</v>
      </c>
      <c r="C47" s="14" t="s">
        <v>35</v>
      </c>
      <c r="D47" s="15">
        <v>350</v>
      </c>
      <c r="E47" s="1" t="s">
        <v>91</v>
      </c>
      <c r="F47" s="16">
        <v>800</v>
      </c>
      <c r="G47" s="16">
        <f t="shared" si="2"/>
        <v>280000</v>
      </c>
    </row>
    <row r="48" spans="1:11" ht="12.75" customHeight="1" x14ac:dyDescent="0.25">
      <c r="A48" s="32"/>
      <c r="B48" s="20" t="s">
        <v>97</v>
      </c>
      <c r="C48" s="14" t="s">
        <v>35</v>
      </c>
      <c r="D48" s="15">
        <v>500</v>
      </c>
      <c r="E48" s="1" t="s">
        <v>92</v>
      </c>
      <c r="F48" s="16">
        <v>920</v>
      </c>
      <c r="G48" s="16">
        <f t="shared" si="2"/>
        <v>460000</v>
      </c>
    </row>
    <row r="49" spans="1:7" ht="12.75" customHeight="1" x14ac:dyDescent="0.25">
      <c r="A49" s="32"/>
      <c r="B49" s="17" t="s">
        <v>86</v>
      </c>
      <c r="C49" s="14"/>
      <c r="D49" s="15"/>
      <c r="E49" s="1"/>
      <c r="F49" s="16"/>
      <c r="G49" s="16"/>
    </row>
    <row r="50" spans="1:7" ht="12.75" customHeight="1" x14ac:dyDescent="0.25">
      <c r="A50" s="32"/>
      <c r="B50" s="20" t="s">
        <v>108</v>
      </c>
      <c r="C50" s="18" t="s">
        <v>89</v>
      </c>
      <c r="D50" s="21">
        <v>1</v>
      </c>
      <c r="E50" s="114" t="s">
        <v>90</v>
      </c>
      <c r="F50" s="16">
        <v>33870</v>
      </c>
      <c r="G50" s="16">
        <f>+D50*F50</f>
        <v>33870</v>
      </c>
    </row>
    <row r="51" spans="1:7" ht="12.75" customHeight="1" x14ac:dyDescent="0.25">
      <c r="A51" s="32"/>
      <c r="B51" s="20" t="s">
        <v>87</v>
      </c>
      <c r="C51" s="14" t="s">
        <v>35</v>
      </c>
      <c r="D51" s="15">
        <v>6</v>
      </c>
      <c r="E51" s="114" t="s">
        <v>90</v>
      </c>
      <c r="F51" s="16">
        <v>54000</v>
      </c>
      <c r="G51" s="16">
        <f t="shared" ref="G51:G52" si="3">+D51*F51</f>
        <v>324000</v>
      </c>
    </row>
    <row r="52" spans="1:7" ht="12.75" customHeight="1" x14ac:dyDescent="0.25">
      <c r="A52" s="32"/>
      <c r="B52" s="20" t="s">
        <v>88</v>
      </c>
      <c r="C52" s="18" t="s">
        <v>35</v>
      </c>
      <c r="D52" s="21">
        <v>2</v>
      </c>
      <c r="E52" s="114" t="s">
        <v>90</v>
      </c>
      <c r="F52" s="16">
        <v>40000</v>
      </c>
      <c r="G52" s="16">
        <f t="shared" si="3"/>
        <v>80000</v>
      </c>
    </row>
    <row r="53" spans="1:7" ht="13.5" customHeight="1" x14ac:dyDescent="0.25">
      <c r="A53" s="27"/>
      <c r="B53" s="10" t="s">
        <v>36</v>
      </c>
      <c r="C53" s="11"/>
      <c r="D53" s="11"/>
      <c r="E53" s="11"/>
      <c r="F53" s="12"/>
      <c r="G53" s="13">
        <f>SUM(G45:G52)</f>
        <v>1510370</v>
      </c>
    </row>
    <row r="54" spans="1:7" ht="12" customHeight="1" x14ac:dyDescent="0.25">
      <c r="A54" s="23"/>
      <c r="B54" s="49"/>
      <c r="C54" s="50"/>
      <c r="D54" s="50"/>
      <c r="E54" s="55"/>
      <c r="F54" s="51"/>
      <c r="G54" s="51"/>
    </row>
    <row r="55" spans="1:7" ht="12" customHeight="1" x14ac:dyDescent="0.25">
      <c r="A55" s="27"/>
      <c r="B55" s="41" t="s">
        <v>37</v>
      </c>
      <c r="C55" s="42"/>
      <c r="D55" s="43"/>
      <c r="E55" s="43"/>
      <c r="F55" s="44"/>
      <c r="G55" s="44"/>
    </row>
    <row r="56" spans="1:7" ht="24" customHeight="1" x14ac:dyDescent="0.25">
      <c r="A56" s="27"/>
      <c r="B56" s="52" t="s">
        <v>38</v>
      </c>
      <c r="C56" s="53" t="s">
        <v>32</v>
      </c>
      <c r="D56" s="53" t="s">
        <v>33</v>
      </c>
      <c r="E56" s="52" t="s">
        <v>18</v>
      </c>
      <c r="F56" s="53" t="s">
        <v>19</v>
      </c>
      <c r="G56" s="52" t="s">
        <v>20</v>
      </c>
    </row>
    <row r="57" spans="1:7" ht="24" customHeight="1" x14ac:dyDescent="0.25">
      <c r="A57" s="62"/>
      <c r="B57" s="122" t="s">
        <v>103</v>
      </c>
      <c r="C57" s="123" t="s">
        <v>26</v>
      </c>
      <c r="D57" s="124">
        <v>90</v>
      </c>
      <c r="E57" s="125" t="s">
        <v>68</v>
      </c>
      <c r="F57" s="126">
        <v>10000</v>
      </c>
      <c r="G57" s="126">
        <f t="shared" ref="G57" si="4">(D57*F57)</f>
        <v>900000</v>
      </c>
    </row>
    <row r="58" spans="1:7" ht="12.75" customHeight="1" x14ac:dyDescent="0.25">
      <c r="A58" s="32"/>
      <c r="B58" s="19" t="s">
        <v>105</v>
      </c>
      <c r="C58" s="14" t="s">
        <v>93</v>
      </c>
      <c r="D58" s="16">
        <v>200</v>
      </c>
      <c r="E58" s="2" t="s">
        <v>106</v>
      </c>
      <c r="F58" s="16">
        <v>25000</v>
      </c>
      <c r="G58" s="16">
        <f>+F58*D58</f>
        <v>5000000</v>
      </c>
    </row>
    <row r="59" spans="1:7" ht="13.5" customHeight="1" x14ac:dyDescent="0.25">
      <c r="A59" s="27"/>
      <c r="B59" s="56" t="s">
        <v>39</v>
      </c>
      <c r="C59" s="57"/>
      <c r="D59" s="57"/>
      <c r="E59" s="57"/>
      <c r="F59" s="58"/>
      <c r="G59" s="59">
        <f>SUM(G57:G58)</f>
        <v>5900000</v>
      </c>
    </row>
    <row r="60" spans="1:7" ht="12" customHeight="1" x14ac:dyDescent="0.25">
      <c r="A60" s="23"/>
      <c r="B60" s="60"/>
      <c r="C60" s="60"/>
      <c r="D60" s="60"/>
      <c r="E60" s="60"/>
      <c r="F60" s="61"/>
      <c r="G60" s="61"/>
    </row>
    <row r="61" spans="1:7" ht="12" customHeight="1" x14ac:dyDescent="0.25">
      <c r="A61" s="62"/>
      <c r="B61" s="63" t="s">
        <v>40</v>
      </c>
      <c r="C61" s="64"/>
      <c r="D61" s="64"/>
      <c r="E61" s="64"/>
      <c r="F61" s="64"/>
      <c r="G61" s="65">
        <f>G26+G41+G53+G59</f>
        <v>35089970</v>
      </c>
    </row>
    <row r="62" spans="1:7" ht="12" customHeight="1" x14ac:dyDescent="0.25">
      <c r="A62" s="62"/>
      <c r="B62" s="66" t="s">
        <v>41</v>
      </c>
      <c r="C62" s="67"/>
      <c r="D62" s="67"/>
      <c r="E62" s="67"/>
      <c r="F62" s="67"/>
      <c r="G62" s="68">
        <f>G61*0.05</f>
        <v>1754498.5</v>
      </c>
    </row>
    <row r="63" spans="1:7" ht="12" customHeight="1" x14ac:dyDescent="0.25">
      <c r="A63" s="62"/>
      <c r="B63" s="69" t="s">
        <v>42</v>
      </c>
      <c r="C63" s="70"/>
      <c r="D63" s="70"/>
      <c r="E63" s="70"/>
      <c r="F63" s="70"/>
      <c r="G63" s="71">
        <f>G62+G61</f>
        <v>36844468.5</v>
      </c>
    </row>
    <row r="64" spans="1:7" ht="12" customHeight="1" x14ac:dyDescent="0.25">
      <c r="A64" s="62"/>
      <c r="B64" s="66" t="s">
        <v>43</v>
      </c>
      <c r="C64" s="67"/>
      <c r="D64" s="67"/>
      <c r="E64" s="67"/>
      <c r="F64" s="67"/>
      <c r="G64" s="68">
        <f>G12</f>
        <v>75000000</v>
      </c>
    </row>
    <row r="65" spans="1:7" ht="12" customHeight="1" x14ac:dyDescent="0.25">
      <c r="A65" s="62"/>
      <c r="B65" s="72" t="s">
        <v>44</v>
      </c>
      <c r="C65" s="73"/>
      <c r="D65" s="73"/>
      <c r="E65" s="73"/>
      <c r="F65" s="73"/>
      <c r="G65" s="113">
        <f>G64-G63</f>
        <v>38155531.5</v>
      </c>
    </row>
    <row r="66" spans="1:7" ht="12" customHeight="1" x14ac:dyDescent="0.25">
      <c r="A66" s="62"/>
      <c r="B66" s="74" t="s">
        <v>94</v>
      </c>
      <c r="C66" s="75"/>
      <c r="D66" s="75"/>
      <c r="E66" s="75"/>
      <c r="F66" s="75"/>
      <c r="G66" s="76"/>
    </row>
    <row r="67" spans="1:7" ht="12.75" customHeight="1" thickBot="1" x14ac:dyDescent="0.3">
      <c r="A67" s="62"/>
      <c r="B67" s="77"/>
      <c r="C67" s="75"/>
      <c r="D67" s="75"/>
      <c r="E67" s="75"/>
      <c r="F67" s="75"/>
      <c r="G67" s="76"/>
    </row>
    <row r="68" spans="1:7" ht="12" customHeight="1" x14ac:dyDescent="0.25">
      <c r="A68" s="62"/>
      <c r="B68" s="78" t="s">
        <v>95</v>
      </c>
      <c r="C68" s="79"/>
      <c r="D68" s="79"/>
      <c r="E68" s="79"/>
      <c r="F68" s="80"/>
      <c r="G68" s="76"/>
    </row>
    <row r="69" spans="1:7" ht="12" customHeight="1" x14ac:dyDescent="0.25">
      <c r="A69" s="62"/>
      <c r="B69" s="81" t="s">
        <v>45</v>
      </c>
      <c r="C69" s="82"/>
      <c r="D69" s="82"/>
      <c r="E69" s="82"/>
      <c r="F69" s="83"/>
      <c r="G69" s="76"/>
    </row>
    <row r="70" spans="1:7" ht="12" customHeight="1" x14ac:dyDescent="0.25">
      <c r="A70" s="62"/>
      <c r="B70" s="81" t="s">
        <v>46</v>
      </c>
      <c r="C70" s="82"/>
      <c r="D70" s="82"/>
      <c r="E70" s="82"/>
      <c r="F70" s="83"/>
      <c r="G70" s="76"/>
    </row>
    <row r="71" spans="1:7" ht="12" customHeight="1" x14ac:dyDescent="0.25">
      <c r="A71" s="62"/>
      <c r="B71" s="81" t="s">
        <v>47</v>
      </c>
      <c r="C71" s="82"/>
      <c r="D71" s="82"/>
      <c r="E71" s="82"/>
      <c r="F71" s="83"/>
      <c r="G71" s="76"/>
    </row>
    <row r="72" spans="1:7" ht="12" customHeight="1" x14ac:dyDescent="0.25">
      <c r="A72" s="62"/>
      <c r="B72" s="81" t="s">
        <v>48</v>
      </c>
      <c r="C72" s="82"/>
      <c r="D72" s="82"/>
      <c r="E72" s="82"/>
      <c r="F72" s="83"/>
      <c r="G72" s="76"/>
    </row>
    <row r="73" spans="1:7" ht="12" customHeight="1" x14ac:dyDescent="0.25">
      <c r="A73" s="62"/>
      <c r="B73" s="81" t="s">
        <v>49</v>
      </c>
      <c r="C73" s="82"/>
      <c r="D73" s="82"/>
      <c r="E73" s="82"/>
      <c r="F73" s="83"/>
      <c r="G73" s="76"/>
    </row>
    <row r="74" spans="1:7" ht="12.75" customHeight="1" thickBot="1" x14ac:dyDescent="0.3">
      <c r="A74" s="62"/>
      <c r="B74" s="84" t="s">
        <v>50</v>
      </c>
      <c r="C74" s="85"/>
      <c r="D74" s="85"/>
      <c r="E74" s="85"/>
      <c r="F74" s="86"/>
      <c r="G74" s="76"/>
    </row>
    <row r="75" spans="1:7" ht="12.75" customHeight="1" x14ac:dyDescent="0.25">
      <c r="A75" s="62"/>
      <c r="B75" s="77"/>
      <c r="C75" s="82"/>
      <c r="D75" s="82"/>
      <c r="E75" s="82"/>
      <c r="F75" s="82"/>
      <c r="G75" s="76"/>
    </row>
    <row r="76" spans="1:7" ht="15" customHeight="1" thickBot="1" x14ac:dyDescent="0.3">
      <c r="A76" s="62"/>
      <c r="B76" s="139" t="s">
        <v>51</v>
      </c>
      <c r="C76" s="140"/>
      <c r="D76" s="87"/>
      <c r="E76" s="88"/>
      <c r="F76" s="88"/>
      <c r="G76" s="76"/>
    </row>
    <row r="77" spans="1:7" ht="12" customHeight="1" x14ac:dyDescent="0.25">
      <c r="A77" s="62"/>
      <c r="B77" s="89" t="s">
        <v>38</v>
      </c>
      <c r="C77" s="90" t="s">
        <v>52</v>
      </c>
      <c r="D77" s="91" t="s">
        <v>53</v>
      </c>
      <c r="E77" s="88"/>
      <c r="F77" s="88"/>
      <c r="G77" s="76"/>
    </row>
    <row r="78" spans="1:7" ht="12" customHeight="1" x14ac:dyDescent="0.25">
      <c r="A78" s="62"/>
      <c r="B78" s="92" t="s">
        <v>54</v>
      </c>
      <c r="C78" s="93">
        <f>+G26</f>
        <v>27550000</v>
      </c>
      <c r="D78" s="94">
        <f>(C78/C84)</f>
        <v>0.74773775064769898</v>
      </c>
      <c r="E78" s="88"/>
      <c r="F78" s="88"/>
      <c r="G78" s="76"/>
    </row>
    <row r="79" spans="1:7" ht="12" customHeight="1" x14ac:dyDescent="0.25">
      <c r="A79" s="62"/>
      <c r="B79" s="92" t="s">
        <v>55</v>
      </c>
      <c r="C79" s="95">
        <f>+G31</f>
        <v>0</v>
      </c>
      <c r="D79" s="94">
        <v>0</v>
      </c>
      <c r="E79" s="88"/>
      <c r="F79" s="88"/>
      <c r="G79" s="76"/>
    </row>
    <row r="80" spans="1:7" ht="12" customHeight="1" x14ac:dyDescent="0.25">
      <c r="A80" s="62"/>
      <c r="B80" s="92" t="s">
        <v>56</v>
      </c>
      <c r="C80" s="93">
        <f>+G41</f>
        <v>129600</v>
      </c>
      <c r="D80" s="94">
        <f>(C80/C84)</f>
        <v>3.5174886564044204E-3</v>
      </c>
      <c r="E80" s="88"/>
      <c r="F80" s="88"/>
      <c r="G80" s="76"/>
    </row>
    <row r="81" spans="1:7" ht="12" customHeight="1" x14ac:dyDescent="0.25">
      <c r="A81" s="62"/>
      <c r="B81" s="92" t="s">
        <v>31</v>
      </c>
      <c r="C81" s="93">
        <f>+G53</f>
        <v>1510370</v>
      </c>
      <c r="D81" s="94">
        <f>(C81/C84)</f>
        <v>4.0993127638684762E-2</v>
      </c>
      <c r="E81" s="88"/>
      <c r="F81" s="88"/>
      <c r="G81" s="76"/>
    </row>
    <row r="82" spans="1:7" ht="12" customHeight="1" x14ac:dyDescent="0.25">
      <c r="A82" s="62"/>
      <c r="B82" s="92" t="s">
        <v>57</v>
      </c>
      <c r="C82" s="96">
        <f>+G59</f>
        <v>5900000</v>
      </c>
      <c r="D82" s="94">
        <f>(C82/C84)</f>
        <v>0.16013258543816422</v>
      </c>
      <c r="E82" s="97"/>
      <c r="F82" s="97"/>
      <c r="G82" s="76"/>
    </row>
    <row r="83" spans="1:7" ht="12" customHeight="1" x14ac:dyDescent="0.25">
      <c r="A83" s="62"/>
      <c r="B83" s="92" t="s">
        <v>58</v>
      </c>
      <c r="C83" s="96">
        <f>+G62</f>
        <v>1754498.5</v>
      </c>
      <c r="D83" s="94">
        <f>(C83/C84)</f>
        <v>4.7619047619047616E-2</v>
      </c>
      <c r="E83" s="97"/>
      <c r="F83" s="97"/>
      <c r="G83" s="76"/>
    </row>
    <row r="84" spans="1:7" ht="12.75" customHeight="1" thickBot="1" x14ac:dyDescent="0.3">
      <c r="A84" s="62"/>
      <c r="B84" s="98" t="s">
        <v>59</v>
      </c>
      <c r="C84" s="99">
        <f>SUM(C78:C83)</f>
        <v>36844468.5</v>
      </c>
      <c r="D84" s="100">
        <f>SUM(D78:D83)</f>
        <v>1</v>
      </c>
      <c r="E84" s="97"/>
      <c r="F84" s="97"/>
      <c r="G84" s="76"/>
    </row>
    <row r="85" spans="1:7" ht="12" customHeight="1" x14ac:dyDescent="0.25">
      <c r="A85" s="62"/>
      <c r="B85" s="77"/>
      <c r="C85" s="75"/>
      <c r="D85" s="75"/>
      <c r="E85" s="75"/>
      <c r="F85" s="75"/>
      <c r="G85" s="76"/>
    </row>
    <row r="86" spans="1:7" ht="12.75" customHeight="1" x14ac:dyDescent="0.25">
      <c r="A86" s="62"/>
      <c r="B86" s="22"/>
      <c r="C86" s="75"/>
      <c r="D86" s="75"/>
      <c r="E86" s="75"/>
      <c r="F86" s="75"/>
      <c r="G86" s="76"/>
    </row>
    <row r="87" spans="1:7" ht="12" customHeight="1" thickBot="1" x14ac:dyDescent="0.3">
      <c r="A87" s="101"/>
      <c r="B87" s="102"/>
      <c r="C87" s="103" t="s">
        <v>100</v>
      </c>
      <c r="D87" s="104"/>
      <c r="E87" s="105"/>
      <c r="F87" s="106"/>
      <c r="G87" s="76"/>
    </row>
    <row r="88" spans="1:7" ht="12" customHeight="1" x14ac:dyDescent="0.25">
      <c r="A88" s="62"/>
      <c r="B88" s="120" t="s">
        <v>101</v>
      </c>
      <c r="C88" s="127">
        <v>40000</v>
      </c>
      <c r="D88" s="127">
        <v>50000</v>
      </c>
      <c r="E88" s="128">
        <v>60000</v>
      </c>
      <c r="F88" s="129"/>
      <c r="G88" s="108"/>
    </row>
    <row r="89" spans="1:7" ht="12.75" customHeight="1" thickBot="1" x14ac:dyDescent="0.3">
      <c r="A89" s="62"/>
      <c r="B89" s="121" t="s">
        <v>102</v>
      </c>
      <c r="C89" s="109">
        <f>(G63/C88)</f>
        <v>921.11171249999995</v>
      </c>
      <c r="D89" s="109">
        <f>(G63/D88)</f>
        <v>736.88936999999999</v>
      </c>
      <c r="E89" s="110">
        <f>(G63/E88)</f>
        <v>614.07447500000001</v>
      </c>
      <c r="F89" s="107"/>
      <c r="G89" s="108"/>
    </row>
    <row r="90" spans="1:7" ht="15.6" customHeight="1" x14ac:dyDescent="0.25">
      <c r="A90" s="62"/>
      <c r="B90" s="74" t="s">
        <v>60</v>
      </c>
      <c r="C90" s="82"/>
      <c r="D90" s="82"/>
      <c r="E90" s="82"/>
      <c r="F90" s="82"/>
      <c r="G90" s="82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2022-07-04T19:36:36Z</dcterms:modified>
</cp:coreProperties>
</file>