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https://indap-my.sharepoint.com/personal/echia_indap_cl/Documents/Escritorio/2022/CREDITOS 22/FICHAS DE CULTIVO 2022/FICHA DE CULTIVO EN FORMATO/FICHAS TÉCNICAS 2022-2023/"/>
    </mc:Choice>
  </mc:AlternateContent>
  <xr:revisionPtr revIDLastSave="40" documentId="8_{25B371EC-2E39-4C97-94CA-E8612D14082B}" xr6:coauthVersionLast="47" xr6:coauthVersionMax="47" xr10:uidLastSave="{485610F9-7265-47EE-9D4F-57396DDC3176}"/>
  <bookViews>
    <workbookView xWindow="-108" yWindow="-108" windowWidth="23256" windowHeight="12456" xr2:uid="{00000000-000D-0000-FFFF-FFFF00000000}"/>
  </bookViews>
  <sheets>
    <sheet name="Frutilla Mantención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66" i="1" l="1"/>
  <c r="G66" i="1" s="1"/>
  <c r="F55" i="1"/>
  <c r="G55" i="1" s="1"/>
  <c r="F51" i="1"/>
  <c r="F50" i="1"/>
  <c r="F46" i="1"/>
  <c r="F45" i="1"/>
  <c r="F44" i="1"/>
  <c r="G68" i="1"/>
  <c r="G67" i="1"/>
  <c r="G61" i="1"/>
  <c r="G60" i="1"/>
  <c r="G59" i="1"/>
  <c r="G58" i="1"/>
  <c r="G57" i="1"/>
  <c r="G56" i="1"/>
  <c r="G54" i="1"/>
  <c r="G53" i="1"/>
  <c r="G12" i="1"/>
  <c r="G52" i="1" l="1"/>
  <c r="G51" i="1"/>
  <c r="G50" i="1"/>
  <c r="G49" i="1"/>
  <c r="G48" i="1"/>
  <c r="G47" i="1"/>
  <c r="G46" i="1"/>
  <c r="G45" i="1"/>
  <c r="G44" i="1"/>
  <c r="G25" i="1"/>
  <c r="G24" i="1"/>
  <c r="G23" i="1"/>
  <c r="G22" i="1"/>
  <c r="G21" i="1"/>
  <c r="G69" i="1" l="1"/>
  <c r="G36" i="1" l="1"/>
  <c r="G37" i="1"/>
  <c r="G38" i="1"/>
  <c r="G26" i="1" l="1"/>
  <c r="G35" i="1" l="1"/>
  <c r="G39" i="1" s="1"/>
  <c r="C92" i="1" l="1"/>
  <c r="C90" i="1"/>
  <c r="G74" i="1"/>
  <c r="C88" i="1" l="1"/>
  <c r="G62" i="1"/>
  <c r="C91" i="1" s="1"/>
  <c r="G71" i="1" l="1"/>
  <c r="G72" i="1" s="1"/>
  <c r="G73" i="1" l="1"/>
  <c r="D99" i="1" s="1"/>
  <c r="C93" i="1"/>
  <c r="E99" i="1" l="1"/>
  <c r="C99" i="1"/>
  <c r="G75" i="1"/>
  <c r="C94" i="1"/>
  <c r="D91" i="1" l="1"/>
  <c r="D90" i="1"/>
  <c r="D92" i="1"/>
  <c r="D88" i="1"/>
  <c r="D93" i="1"/>
  <c r="D94" i="1" l="1"/>
</calcChain>
</file>

<file path=xl/sharedStrings.xml><?xml version="1.0" encoding="utf-8"?>
<sst xmlns="http://schemas.openxmlformats.org/spreadsheetml/2006/main" count="182" uniqueCount="129">
  <si>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</si>
  <si>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</si>
  <si>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</si>
  <si>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</si>
  <si>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</si>
  <si>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</si>
  <si>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</si>
  <si>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</si>
  <si>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</si>
  <si>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</si>
  <si>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</si>
  <si>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</si>
  <si>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</si>
  <si>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</si>
  <si>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</si>
  <si>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</si>
  <si>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</si>
  <si>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</si>
  <si>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</si>
  <si>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</si>
  <si>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</si>
  <si>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</si>
  <si>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</si>
  <si>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</si>
  <si>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</si>
  <si>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</si>
  <si>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</si>
  <si>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</si>
  <si>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</si>
  <si>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</si>
  <si>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FERTILIZANTES</t>
  </si>
  <si>
    <t>Kg</t>
  </si>
  <si>
    <t>Lt.</t>
  </si>
  <si>
    <t>INSECTICIDAS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</si>
  <si>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</si>
  <si>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</si>
  <si>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</si>
  <si>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</si>
  <si>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</si>
  <si>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</si>
  <si>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</si>
  <si>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</si>
  <si>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</si>
  <si>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</si>
  <si>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</si>
  <si>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</si>
  <si>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</si>
  <si>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</si>
  <si>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</si>
  <si>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</si>
  <si>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</si>
  <si>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</si>
  <si>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</si>
  <si>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</si>
  <si>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</si>
  <si>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</si>
  <si>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</si>
  <si>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</si>
  <si>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(*): Este valor representa el valor mìnimo de venta del producto</t>
  </si>
  <si>
    <t>Consumo fresco</t>
  </si>
  <si>
    <t>No hay</t>
  </si>
  <si>
    <t>septiembre- octubre</t>
  </si>
  <si>
    <t>Arica Y Parinacota</t>
  </si>
  <si>
    <t xml:space="preserve">Arica  </t>
  </si>
  <si>
    <t>marzo</t>
  </si>
  <si>
    <t>u</t>
  </si>
  <si>
    <t>RENDIMIENTO (Kg/Há.)</t>
  </si>
  <si>
    <t>Costo unitario ($/kilos) (*)</t>
  </si>
  <si>
    <t>febrero-marzo</t>
  </si>
  <si>
    <t>Aplicación agroquímicos</t>
  </si>
  <si>
    <t>marzo- octubre</t>
  </si>
  <si>
    <t>JM</t>
  </si>
  <si>
    <r>
      <rPr>
        <u/>
        <sz val="10"/>
        <color indexed="8"/>
        <rFont val="Calibri"/>
        <family val="2"/>
      </rPr>
      <t>Fuente</t>
    </r>
    <r>
      <rPr>
        <sz val="10"/>
        <color indexed="8"/>
        <rFont val="Calibri"/>
        <family val="2"/>
      </rPr>
      <t>: INDAP</t>
    </r>
  </si>
  <si>
    <r>
      <rPr>
        <b/>
        <u/>
        <sz val="10"/>
        <color indexed="8"/>
        <rFont val="Calibri"/>
        <family val="2"/>
      </rPr>
      <t>Notas</t>
    </r>
    <r>
      <rPr>
        <b/>
        <sz val="10"/>
        <color indexed="8"/>
        <rFont val="Calibri"/>
        <family val="2"/>
      </rPr>
      <t>:</t>
    </r>
  </si>
  <si>
    <t>Tractor/Rastra</t>
  </si>
  <si>
    <t>Rendimiento (Kilos/ha)</t>
  </si>
  <si>
    <t>Medio</t>
  </si>
  <si>
    <t>Riego y fertirrigación</t>
  </si>
  <si>
    <t>abril- octubre</t>
  </si>
  <si>
    <t>abril- mayo</t>
  </si>
  <si>
    <t>jH</t>
  </si>
  <si>
    <t>$/ha</t>
  </si>
  <si>
    <t>marzo-abril</t>
  </si>
  <si>
    <t>Ultrasol crecimiento</t>
  </si>
  <si>
    <t>Ultrasol Producción</t>
  </si>
  <si>
    <t>Ultrasol Multipropósito</t>
  </si>
  <si>
    <t>Nitrofoska foliar PS</t>
  </si>
  <si>
    <t>Rukan mix</t>
  </si>
  <si>
    <t>Rukan Calcio</t>
  </si>
  <si>
    <t>Ácido fosfórico</t>
  </si>
  <si>
    <t>Ecosalt</t>
  </si>
  <si>
    <t>Azufre mojable (F)</t>
  </si>
  <si>
    <t>Phyton 27 (F)</t>
  </si>
  <si>
    <t>Previcur Energy 840 SL (F)</t>
  </si>
  <si>
    <t>mayo- octubre</t>
  </si>
  <si>
    <t>marzo-septiembre</t>
  </si>
  <si>
    <t>Acaban 050 (A)</t>
  </si>
  <si>
    <t>Vertimec (A)</t>
  </si>
  <si>
    <t>Cinta de riego</t>
  </si>
  <si>
    <t>marzo-octubre</t>
  </si>
  <si>
    <t>Tractor/Rotovador</t>
  </si>
  <si>
    <t>agosto-septiembre</t>
  </si>
  <si>
    <t>enero-dicbre</t>
  </si>
  <si>
    <t>PRECIO ESPERADO ($/Kg)</t>
  </si>
  <si>
    <t>FRUTILLA</t>
  </si>
  <si>
    <t>Azapa- Chaca-Vitor- Concordia</t>
  </si>
  <si>
    <t>Diamante-Albión-San Andreas</t>
  </si>
  <si>
    <t>Enero/ diciembre</t>
  </si>
  <si>
    <t>Corrección y reparación malla</t>
  </si>
  <si>
    <t>enero-febrero</t>
  </si>
  <si>
    <t>Poda (deshijadura)</t>
  </si>
  <si>
    <t>abril-septbre</t>
  </si>
  <si>
    <t>Cosecha, selección, embalado</t>
  </si>
  <si>
    <t>Tractor/Arado pasillos</t>
  </si>
  <si>
    <t>Tractor/Camellonado pasillos</t>
  </si>
  <si>
    <t>septiembre-octubre</t>
  </si>
  <si>
    <t>septiembre-diciembre</t>
  </si>
  <si>
    <t>Fosfimamax</t>
  </si>
  <si>
    <t>Marzo- mayo</t>
  </si>
  <si>
    <t>Frutaliv</t>
  </si>
  <si>
    <t>Rukon 50 WP</t>
  </si>
  <si>
    <t>Sucess 48 (l)</t>
  </si>
  <si>
    <t>octubre- diciembre</t>
  </si>
  <si>
    <t>febrero- octubre</t>
  </si>
  <si>
    <t>Sunfire 240 SC</t>
  </si>
  <si>
    <t>l</t>
  </si>
  <si>
    <t>Abril- octubre</t>
  </si>
  <si>
    <t>Cajas (embases  3 kg)</t>
  </si>
  <si>
    <t>Junio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</si>
</sst>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11" x14ac:knownFonts="1">
    <font>
      <sz val="11"/>
      <color indexed="8"/>
      <name val="Calibri"/>
    </font>
    <font>
      <sz val="10"/>
      <color indexed="8"/>
      <name val="Calibri"/>
      <family val="2"/>
    </font>
    <font>
      <b/>
      <sz val="10"/>
      <color indexed="9"/>
      <name val="Calibri"/>
      <family val="2"/>
    </font>
    <font>
      <sz val="10"/>
      <color indexed="9"/>
      <name val="Calibri"/>
      <family val="2"/>
    </font>
    <font>
      <b/>
      <i/>
      <sz val="10"/>
      <color indexed="9"/>
      <name val="Calibri"/>
      <family val="2"/>
    </font>
    <font>
      <sz val="10"/>
      <color theme="1"/>
      <name val="Calibri"/>
      <family val="2"/>
    </font>
    <font>
      <b/>
      <sz val="10"/>
      <color indexed="8"/>
      <name val="Calibri"/>
      <family val="2"/>
    </font>
    <font>
      <u/>
      <sz val="10"/>
      <color indexed="8"/>
      <name val="Calibri"/>
      <family val="2"/>
    </font>
    <font>
      <b/>
      <u/>
      <sz val="10"/>
      <color indexed="8"/>
      <name val="Calibri"/>
      <family val="2"/>
    </font>
    <font>
      <b/>
      <sz val="10"/>
      <color indexed="15"/>
      <name val="Calibri"/>
      <family val="2"/>
    </font>
    <font>
      <sz val="11"/>
      <color indexed="8"/>
      <name val="Calibri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68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</borders>
  <cellStyleXfs count="2">
    <xf numFmtId="0" fontId="0" fillId="0" borderId="0" applyNumberFormat="0" applyFill="0" applyBorder="0" applyProtection="0"/>
    <xf numFmtId="41" fontId="10" fillId="0" borderId="0" applyFont="0" applyFill="0" applyBorder="0" applyAlignment="0" applyProtection="0"/>
  </cellStyleXfs>
  <cellXfs count="136">
    <xf numFmtId="0" fontId="0" fillId="0" borderId="0" xfId="0" applyFont="1" applyAlignment="1"/>
    <xf numFmtId="41" fontId="0" fillId="2" borderId="1" xfId="1" applyFont="1" applyFill="1" applyBorder="1" applyAlignment="1"/>
    <xf numFmtId="41" fontId="0" fillId="0" borderId="0" xfId="1" applyFont="1" applyAlignment="1"/>
    <xf numFmtId="41" fontId="0" fillId="2" borderId="2" xfId="1" applyFont="1" applyFill="1" applyBorder="1" applyAlignment="1"/>
    <xf numFmtId="41" fontId="0" fillId="2" borderId="3" xfId="1" applyFont="1" applyFill="1" applyBorder="1" applyAlignment="1"/>
    <xf numFmtId="41" fontId="1" fillId="2" borderId="4" xfId="1" applyFont="1" applyFill="1" applyBorder="1" applyAlignment="1">
      <alignment horizontal="justify" vertical="justify"/>
    </xf>
    <xf numFmtId="41" fontId="2" fillId="3" borderId="5" xfId="1" applyFont="1" applyFill="1" applyBorder="1" applyAlignment="1">
      <alignment vertical="center" wrapText="1"/>
    </xf>
    <xf numFmtId="41" fontId="1" fillId="2" borderId="6" xfId="1" applyFont="1" applyFill="1" applyBorder="1" applyAlignment="1">
      <alignment horizontal="right" vertical="center"/>
    </xf>
    <xf numFmtId="41" fontId="1" fillId="2" borderId="7" xfId="1" applyFont="1" applyFill="1" applyBorder="1" applyAlignment="1"/>
    <xf numFmtId="41" fontId="3" fillId="3" borderId="6" xfId="1" applyFont="1" applyFill="1" applyBorder="1" applyAlignment="1">
      <alignment vertical="center" wrapText="1"/>
    </xf>
    <xf numFmtId="41" fontId="3" fillId="4" borderId="6" xfId="1" applyFont="1" applyFill="1" applyBorder="1" applyAlignment="1">
      <alignment vertical="center" wrapText="1"/>
    </xf>
    <xf numFmtId="41" fontId="1" fillId="0" borderId="0" xfId="1" applyFont="1" applyAlignment="1">
      <alignment horizontal="justify" vertical="justify"/>
    </xf>
    <xf numFmtId="41" fontId="1" fillId="2" borderId="5" xfId="1" applyFont="1" applyFill="1" applyBorder="1" applyAlignment="1">
      <alignment vertical="center" wrapText="1"/>
    </xf>
    <xf numFmtId="41" fontId="1" fillId="2" borderId="6" xfId="1" applyFont="1" applyFill="1" applyBorder="1" applyAlignment="1">
      <alignment horizontal="right" vertical="center" wrapText="1"/>
    </xf>
    <xf numFmtId="41" fontId="1" fillId="2" borderId="6" xfId="1" applyFont="1" applyFill="1" applyBorder="1" applyAlignment="1">
      <alignment vertical="center" wrapText="1"/>
    </xf>
    <xf numFmtId="41" fontId="1" fillId="2" borderId="6" xfId="1" applyFont="1" applyFill="1" applyBorder="1" applyAlignment="1">
      <alignment vertical="center"/>
    </xf>
    <xf numFmtId="41" fontId="1" fillId="2" borderId="6" xfId="1" applyFont="1" applyFill="1" applyBorder="1" applyAlignment="1">
      <alignment vertical="center"/>
    </xf>
    <xf numFmtId="41" fontId="1" fillId="2" borderId="1" xfId="1" applyFont="1" applyFill="1" applyBorder="1" applyAlignment="1">
      <alignment horizontal="justify" vertical="justify"/>
    </xf>
    <xf numFmtId="41" fontId="1" fillId="2" borderId="8" xfId="1" applyFont="1" applyFill="1" applyBorder="1" applyAlignment="1">
      <alignment horizontal="justify" vertical="justify" wrapText="1"/>
    </xf>
    <xf numFmtId="41" fontId="1" fillId="2" borderId="9" xfId="1" applyFont="1" applyFill="1" applyBorder="1" applyAlignment="1">
      <alignment horizontal="justify" vertical="justify"/>
    </xf>
    <xf numFmtId="41" fontId="1" fillId="2" borderId="3" xfId="1" applyFont="1" applyFill="1" applyBorder="1" applyAlignment="1">
      <alignment horizontal="justify" vertical="justify"/>
    </xf>
    <xf numFmtId="41" fontId="1" fillId="2" borderId="9" xfId="1" applyFont="1" applyFill="1" applyBorder="1" applyAlignment="1">
      <alignment horizontal="justify" vertical="justify" wrapText="1"/>
    </xf>
    <xf numFmtId="41" fontId="1" fillId="2" borderId="10" xfId="1" applyFont="1" applyFill="1" applyBorder="1" applyAlignment="1">
      <alignment horizontal="justify" vertical="justify"/>
    </xf>
    <xf numFmtId="41" fontId="4" fillId="3" borderId="6" xfId="1" applyFont="1" applyFill="1" applyBorder="1" applyAlignment="1">
      <alignment horizontal="justify" vertical="justify"/>
    </xf>
    <xf numFmtId="41" fontId="4" fillId="4" borderId="6" xfId="1" applyFont="1" applyFill="1" applyBorder="1" applyAlignment="1">
      <alignment horizontal="justify" vertical="justify"/>
    </xf>
    <xf numFmtId="41" fontId="1" fillId="2" borderId="11" xfId="1" applyFont="1" applyFill="1" applyBorder="1" applyAlignment="1">
      <alignment horizontal="justify" vertical="justify"/>
    </xf>
    <xf numFmtId="41" fontId="1" fillId="2" borderId="12" xfId="1" applyFont="1" applyFill="1" applyBorder="1" applyAlignment="1">
      <alignment horizontal="justify" vertical="justify"/>
    </xf>
    <xf numFmtId="41" fontId="2" fillId="5" borderId="13" xfId="1" applyFont="1" applyFill="1" applyBorder="1" applyAlignment="1">
      <alignment horizontal="justify" vertical="justify"/>
    </xf>
    <xf numFmtId="41" fontId="1" fillId="2" borderId="14" xfId="1" applyFont="1" applyFill="1" applyBorder="1" applyAlignment="1">
      <alignment horizontal="justify" vertical="justify"/>
    </xf>
    <xf numFmtId="41" fontId="2" fillId="3" borderId="6" xfId="1" applyFont="1" applyFill="1" applyBorder="1" applyAlignment="1">
      <alignment horizontal="justify" vertical="justify" wrapText="1"/>
    </xf>
    <xf numFmtId="41" fontId="5" fillId="0" borderId="57" xfId="1" applyFont="1" applyFill="1" applyBorder="1"/>
    <xf numFmtId="41" fontId="5" fillId="0" borderId="57" xfId="1" applyFont="1" applyFill="1" applyBorder="1" applyAlignment="1">
      <alignment horizontal="right" vertical="center"/>
    </xf>
    <xf numFmtId="41" fontId="3" fillId="3" borderId="6" xfId="1" applyFont="1" applyFill="1" applyBorder="1" applyAlignment="1">
      <alignment horizontal="justify" vertical="justify"/>
    </xf>
    <xf numFmtId="41" fontId="3" fillId="3" borderId="6" xfId="1" applyFont="1" applyFill="1" applyBorder="1" applyAlignment="1">
      <alignment horizontal="right" vertical="justify"/>
    </xf>
    <xf numFmtId="41" fontId="2" fillId="5" borderId="15" xfId="1" applyFont="1" applyFill="1" applyBorder="1" applyAlignment="1">
      <alignment horizontal="justify" vertical="justify"/>
    </xf>
    <xf numFmtId="41" fontId="1" fillId="2" borderId="16" xfId="1" applyFont="1" applyFill="1" applyBorder="1" applyAlignment="1">
      <alignment horizontal="justify" vertical="justify"/>
    </xf>
    <xf numFmtId="41" fontId="1" fillId="2" borderId="2" xfId="1" applyFont="1" applyFill="1" applyBorder="1" applyAlignment="1">
      <alignment horizontal="justify" vertical="justify"/>
    </xf>
    <xf numFmtId="41" fontId="2" fillId="3" borderId="15" xfId="1" applyFont="1" applyFill="1" applyBorder="1" applyAlignment="1">
      <alignment horizontal="justify" vertical="justify"/>
    </xf>
    <xf numFmtId="41" fontId="2" fillId="3" borderId="15" xfId="1" applyFont="1" applyFill="1" applyBorder="1" applyAlignment="1">
      <alignment horizontal="justify" vertical="justify" wrapText="1"/>
    </xf>
    <xf numFmtId="41" fontId="1" fillId="2" borderId="15" xfId="1" applyFont="1" applyFill="1" applyBorder="1" applyAlignment="1">
      <alignment horizontal="justify" vertical="justify"/>
    </xf>
    <xf numFmtId="41" fontId="3" fillId="3" borderId="15" xfId="1" applyFont="1" applyFill="1" applyBorder="1" applyAlignment="1">
      <alignment horizontal="justify" vertical="justify"/>
    </xf>
    <xf numFmtId="41" fontId="1" fillId="2" borderId="17" xfId="1" applyFont="1" applyFill="1" applyBorder="1" applyAlignment="1">
      <alignment horizontal="justify" vertical="justify"/>
    </xf>
    <xf numFmtId="41" fontId="1" fillId="2" borderId="18" xfId="1" applyFont="1" applyFill="1" applyBorder="1" applyAlignment="1">
      <alignment horizontal="justify" vertical="justify"/>
    </xf>
    <xf numFmtId="41" fontId="2" fillId="3" borderId="58" xfId="1" applyFont="1" applyFill="1" applyBorder="1" applyAlignment="1">
      <alignment horizontal="justify" vertical="justify"/>
    </xf>
    <xf numFmtId="41" fontId="2" fillId="3" borderId="58" xfId="1" applyFont="1" applyFill="1" applyBorder="1" applyAlignment="1">
      <alignment horizontal="justify" vertical="justify" wrapText="1"/>
    </xf>
    <xf numFmtId="41" fontId="1" fillId="2" borderId="24" xfId="1" applyFont="1" applyFill="1" applyBorder="1" applyAlignment="1">
      <alignment horizontal="justify" vertical="justify"/>
    </xf>
    <xf numFmtId="41" fontId="1" fillId="2" borderId="57" xfId="1" applyFont="1" applyFill="1" applyBorder="1" applyAlignment="1">
      <alignment horizontal="left" vertical="center" wrapText="1"/>
    </xf>
    <xf numFmtId="41" fontId="1" fillId="2" borderId="57" xfId="1" applyFont="1" applyFill="1" applyBorder="1" applyAlignment="1">
      <alignment horizontal="right" vertical="center" wrapText="1"/>
    </xf>
    <xf numFmtId="41" fontId="1" fillId="2" borderId="6" xfId="1" applyFont="1" applyFill="1" applyBorder="1" applyAlignment="1">
      <alignment horizontal="left" vertical="center" wrapText="1"/>
    </xf>
    <xf numFmtId="41" fontId="1" fillId="0" borderId="57" xfId="1" applyFont="1" applyBorder="1" applyAlignment="1">
      <alignment horizontal="left" vertical="center"/>
    </xf>
    <xf numFmtId="41" fontId="1" fillId="0" borderId="57" xfId="1" applyFont="1" applyBorder="1" applyAlignment="1">
      <alignment horizontal="right" vertical="center"/>
    </xf>
    <xf numFmtId="41" fontId="3" fillId="3" borderId="60" xfId="1" applyFont="1" applyFill="1" applyBorder="1" applyAlignment="1">
      <alignment horizontal="justify" vertical="justify"/>
    </xf>
    <xf numFmtId="41" fontId="3" fillId="3" borderId="60" xfId="1" applyFont="1" applyFill="1" applyBorder="1" applyAlignment="1">
      <alignment horizontal="right" vertical="justify"/>
    </xf>
    <xf numFmtId="41" fontId="2" fillId="3" borderId="13" xfId="1" applyFont="1" applyFill="1" applyBorder="1" applyAlignment="1">
      <alignment horizontal="justify" vertical="justify" wrapText="1"/>
    </xf>
    <xf numFmtId="41" fontId="1" fillId="0" borderId="22" xfId="1" applyFont="1" applyBorder="1" applyAlignment="1">
      <alignment horizontal="justify" vertical="justify"/>
    </xf>
    <xf numFmtId="41" fontId="6" fillId="2" borderId="6" xfId="1" applyFont="1" applyFill="1" applyBorder="1" applyAlignment="1"/>
    <xf numFmtId="41" fontId="6" fillId="2" borderId="6" xfId="1" applyFont="1" applyFill="1" applyBorder="1" applyAlignment="1">
      <alignment horizontal="right" vertical="center" wrapText="1"/>
    </xf>
    <xf numFmtId="41" fontId="1" fillId="2" borderId="6" xfId="1" applyFont="1" applyFill="1" applyBorder="1" applyAlignment="1"/>
    <xf numFmtId="41" fontId="5" fillId="0" borderId="57" xfId="1" applyFont="1" applyFill="1" applyBorder="1" applyAlignment="1">
      <alignment horizontal="right" vertical="center" wrapText="1"/>
    </xf>
    <xf numFmtId="41" fontId="1" fillId="2" borderId="56" xfId="1" applyFont="1" applyFill="1" applyBorder="1" applyAlignment="1"/>
    <xf numFmtId="41" fontId="1" fillId="2" borderId="56" xfId="1" applyFont="1" applyFill="1" applyBorder="1" applyAlignment="1">
      <alignment horizontal="right" vertical="center"/>
    </xf>
    <xf numFmtId="41" fontId="1" fillId="10" borderId="61" xfId="1" applyFont="1" applyFill="1" applyBorder="1" applyAlignment="1"/>
    <xf numFmtId="41" fontId="1" fillId="10" borderId="56" xfId="1" applyFont="1" applyFill="1" applyBorder="1" applyAlignment="1">
      <alignment horizontal="right" vertical="center"/>
    </xf>
    <xf numFmtId="41" fontId="1" fillId="10" borderId="63" xfId="1" applyFont="1" applyFill="1" applyBorder="1" applyAlignment="1"/>
    <xf numFmtId="41" fontId="1" fillId="0" borderId="0" xfId="1" applyFont="1" applyAlignment="1"/>
    <xf numFmtId="41" fontId="1" fillId="10" borderId="56" xfId="1" applyFont="1" applyFill="1" applyBorder="1" applyAlignment="1"/>
    <xf numFmtId="41" fontId="1" fillId="10" borderId="62" xfId="1" applyFont="1" applyFill="1" applyBorder="1" applyAlignment="1">
      <alignment horizontal="right" vertical="center"/>
    </xf>
    <xf numFmtId="41" fontId="2" fillId="3" borderId="32" xfId="1" applyFont="1" applyFill="1" applyBorder="1" applyAlignment="1">
      <alignment horizontal="justify" vertical="justify" wrapText="1"/>
    </xf>
    <xf numFmtId="41" fontId="2" fillId="3" borderId="32" xfId="1" applyFont="1" applyFill="1" applyBorder="1" applyAlignment="1">
      <alignment horizontal="justify" vertical="justify"/>
    </xf>
    <xf numFmtId="41" fontId="5" fillId="10" borderId="57" xfId="1" applyFont="1" applyFill="1" applyBorder="1" applyAlignment="1">
      <alignment horizontal="left" vertical="top"/>
    </xf>
    <xf numFmtId="41" fontId="5" fillId="10" borderId="57" xfId="1" applyFont="1" applyFill="1" applyBorder="1" applyAlignment="1">
      <alignment horizontal="right" vertical="center" wrapText="1"/>
    </xf>
    <xf numFmtId="41" fontId="1" fillId="2" borderId="57" xfId="1" applyFont="1" applyFill="1" applyBorder="1" applyAlignment="1">
      <alignment horizontal="right"/>
    </xf>
    <xf numFmtId="41" fontId="5" fillId="10" borderId="57" xfId="1" applyFont="1" applyFill="1" applyBorder="1" applyAlignment="1">
      <alignment horizontal="right" vertical="center"/>
    </xf>
    <xf numFmtId="41" fontId="1" fillId="2" borderId="64" xfId="1" applyFont="1" applyFill="1" applyBorder="1" applyAlignment="1">
      <alignment horizontal="right"/>
    </xf>
    <xf numFmtId="41" fontId="5" fillId="10" borderId="65" xfId="1" applyFont="1" applyFill="1" applyBorder="1" applyAlignment="1">
      <alignment horizontal="left" vertical="top"/>
    </xf>
    <xf numFmtId="41" fontId="5" fillId="10" borderId="65" xfId="1" applyFont="1" applyFill="1" applyBorder="1" applyAlignment="1">
      <alignment horizontal="right" vertical="center" wrapText="1"/>
    </xf>
    <xf numFmtId="41" fontId="1" fillId="2" borderId="65" xfId="1" applyFont="1" applyFill="1" applyBorder="1" applyAlignment="1">
      <alignment horizontal="right"/>
    </xf>
    <xf numFmtId="41" fontId="5" fillId="10" borderId="65" xfId="1" applyFont="1" applyFill="1" applyBorder="1" applyAlignment="1">
      <alignment horizontal="right" vertical="center"/>
    </xf>
    <xf numFmtId="41" fontId="1" fillId="2" borderId="66" xfId="1" applyFont="1" applyFill="1" applyBorder="1" applyAlignment="1">
      <alignment horizontal="right"/>
    </xf>
    <xf numFmtId="41" fontId="1" fillId="2" borderId="59" xfId="1" applyFont="1" applyFill="1" applyBorder="1" applyAlignment="1">
      <alignment wrapText="1"/>
    </xf>
    <xf numFmtId="41" fontId="1" fillId="2" borderId="59" xfId="1" applyFont="1" applyFill="1" applyBorder="1" applyAlignment="1">
      <alignment horizontal="right"/>
    </xf>
    <xf numFmtId="41" fontId="1" fillId="2" borderId="59" xfId="1" applyFont="1" applyFill="1" applyBorder="1" applyAlignment="1">
      <alignment horizontal="right" wrapText="1"/>
    </xf>
    <xf numFmtId="41" fontId="1" fillId="2" borderId="67" xfId="1" applyFont="1" applyFill="1" applyBorder="1" applyAlignment="1">
      <alignment horizontal="right"/>
    </xf>
    <xf numFmtId="41" fontId="3" fillId="3" borderId="19" xfId="1" applyFont="1" applyFill="1" applyBorder="1" applyAlignment="1">
      <alignment horizontal="justify" vertical="justify"/>
    </xf>
    <xf numFmtId="41" fontId="3" fillId="3" borderId="19" xfId="1" applyFont="1" applyFill="1" applyBorder="1" applyAlignment="1">
      <alignment horizontal="right" vertical="justify"/>
    </xf>
    <xf numFmtId="41" fontId="1" fillId="2" borderId="25" xfId="1" applyFont="1" applyFill="1" applyBorder="1" applyAlignment="1">
      <alignment horizontal="justify" vertical="justify"/>
    </xf>
    <xf numFmtId="41" fontId="2" fillId="5" borderId="26" xfId="1" applyFont="1" applyFill="1" applyBorder="1" applyAlignment="1">
      <alignment horizontal="justify" vertical="justify"/>
    </xf>
    <xf numFmtId="41" fontId="2" fillId="5" borderId="27" xfId="1" applyFont="1" applyFill="1" applyBorder="1" applyAlignment="1">
      <alignment horizontal="justify" vertical="justify"/>
    </xf>
    <xf numFmtId="41" fontId="2" fillId="5" borderId="28" xfId="1" applyFont="1" applyFill="1" applyBorder="1" applyAlignment="1">
      <alignment horizontal="right" vertical="justify"/>
    </xf>
    <xf numFmtId="41" fontId="2" fillId="3" borderId="29" xfId="1" applyFont="1" applyFill="1" applyBorder="1" applyAlignment="1">
      <alignment horizontal="justify" vertical="justify"/>
    </xf>
    <xf numFmtId="41" fontId="2" fillId="3" borderId="30" xfId="1" applyFont="1" applyFill="1" applyBorder="1" applyAlignment="1">
      <alignment horizontal="right" vertical="justify"/>
    </xf>
    <xf numFmtId="41" fontId="2" fillId="5" borderId="29" xfId="1" applyFont="1" applyFill="1" applyBorder="1" applyAlignment="1">
      <alignment horizontal="justify" vertical="justify"/>
    </xf>
    <xf numFmtId="41" fontId="2" fillId="5" borderId="30" xfId="1" applyFont="1" applyFill="1" applyBorder="1" applyAlignment="1">
      <alignment horizontal="right" vertical="justify"/>
    </xf>
    <xf numFmtId="41" fontId="2" fillId="5" borderId="31" xfId="1" applyFont="1" applyFill="1" applyBorder="1" applyAlignment="1">
      <alignment horizontal="justify" vertical="justify"/>
    </xf>
    <xf numFmtId="41" fontId="2" fillId="5" borderId="32" xfId="1" applyFont="1" applyFill="1" applyBorder="1" applyAlignment="1">
      <alignment horizontal="justify" vertical="justify"/>
    </xf>
    <xf numFmtId="41" fontId="2" fillId="6" borderId="33" xfId="1" applyFont="1" applyFill="1" applyBorder="1" applyAlignment="1">
      <alignment horizontal="right" vertical="justify"/>
    </xf>
    <xf numFmtId="41" fontId="1" fillId="2" borderId="22" xfId="1" applyFont="1" applyFill="1" applyBorder="1" applyAlignment="1">
      <alignment horizontal="justify" vertical="justify"/>
    </xf>
    <xf numFmtId="41" fontId="2" fillId="2" borderId="22" xfId="1" applyFont="1" applyFill="1" applyBorder="1" applyAlignment="1">
      <alignment horizontal="justify" vertical="justify"/>
    </xf>
    <xf numFmtId="41" fontId="6" fillId="2" borderId="44" xfId="1" applyFont="1" applyFill="1" applyBorder="1" applyAlignment="1">
      <alignment horizontal="justify" vertical="justify"/>
    </xf>
    <xf numFmtId="41" fontId="1" fillId="2" borderId="45" xfId="1" applyFont="1" applyFill="1" applyBorder="1" applyAlignment="1">
      <alignment horizontal="justify" vertical="justify"/>
    </xf>
    <xf numFmtId="41" fontId="1" fillId="2" borderId="46" xfId="1" applyFont="1" applyFill="1" applyBorder="1" applyAlignment="1">
      <alignment horizontal="justify" vertical="justify"/>
    </xf>
    <xf numFmtId="41" fontId="1" fillId="2" borderId="47" xfId="1" applyFont="1" applyFill="1" applyBorder="1" applyAlignment="1">
      <alignment vertical="center"/>
    </xf>
    <xf numFmtId="41" fontId="1" fillId="2" borderId="48" xfId="1" applyFont="1" applyFill="1" applyBorder="1" applyAlignment="1">
      <alignment horizontal="justify" vertical="justify"/>
    </xf>
    <xf numFmtId="41" fontId="1" fillId="2" borderId="49" xfId="1" applyFont="1" applyFill="1" applyBorder="1" applyAlignment="1">
      <alignment vertical="center"/>
    </xf>
    <xf numFmtId="41" fontId="1" fillId="2" borderId="50" xfId="1" applyFont="1" applyFill="1" applyBorder="1" applyAlignment="1">
      <alignment horizontal="justify" vertical="justify"/>
    </xf>
    <xf numFmtId="41" fontId="1" fillId="2" borderId="51" xfId="1" applyFont="1" applyFill="1" applyBorder="1" applyAlignment="1">
      <alignment horizontal="justify" vertical="justify"/>
    </xf>
    <xf numFmtId="41" fontId="9" fillId="9" borderId="41" xfId="1" applyFont="1" applyFill="1" applyBorder="1" applyAlignment="1">
      <alignment horizontal="justify" vertical="justify"/>
    </xf>
    <xf numFmtId="41" fontId="6" fillId="9" borderId="42" xfId="1" applyFont="1" applyFill="1" applyBorder="1" applyAlignment="1">
      <alignment horizontal="justify" vertical="justify"/>
    </xf>
    <xf numFmtId="41" fontId="1" fillId="9" borderId="43" xfId="1" applyFont="1" applyFill="1" applyBorder="1" applyAlignment="1">
      <alignment horizontal="justify" vertical="justify"/>
    </xf>
    <xf numFmtId="41" fontId="1" fillId="7" borderId="22" xfId="1" applyFont="1" applyFill="1" applyBorder="1" applyAlignment="1">
      <alignment horizontal="justify" vertical="justify"/>
    </xf>
    <xf numFmtId="41" fontId="6" fillId="8" borderId="34" xfId="1" applyFont="1" applyFill="1" applyBorder="1" applyAlignment="1">
      <alignment horizontal="justify" vertical="justify"/>
    </xf>
    <xf numFmtId="41" fontId="6" fillId="8" borderId="23" xfId="1" applyFont="1" applyFill="1" applyBorder="1" applyAlignment="1">
      <alignment horizontal="right" vertical="center"/>
    </xf>
    <xf numFmtId="41" fontId="6" fillId="8" borderId="35" xfId="1" applyFont="1" applyFill="1" applyBorder="1" applyAlignment="1">
      <alignment horizontal="right" vertical="center"/>
    </xf>
    <xf numFmtId="41" fontId="6" fillId="2" borderId="36" xfId="1" applyFont="1" applyFill="1" applyBorder="1" applyAlignment="1">
      <alignment horizontal="justify" vertical="justify"/>
    </xf>
    <xf numFmtId="41" fontId="6" fillId="2" borderId="6" xfId="1" applyFont="1" applyFill="1" applyBorder="1" applyAlignment="1">
      <alignment horizontal="right" vertical="center"/>
    </xf>
    <xf numFmtId="41" fontId="1" fillId="2" borderId="37" xfId="1" applyFont="1" applyFill="1" applyBorder="1" applyAlignment="1">
      <alignment horizontal="right" vertical="center"/>
    </xf>
    <xf numFmtId="41" fontId="2" fillId="7" borderId="22" xfId="1" applyFont="1" applyFill="1" applyBorder="1" applyAlignment="1">
      <alignment horizontal="justify" vertical="justify"/>
    </xf>
    <xf numFmtId="41" fontId="6" fillId="8" borderId="38" xfId="1" applyFont="1" applyFill="1" applyBorder="1" applyAlignment="1">
      <alignment horizontal="justify" vertical="justify"/>
    </xf>
    <xf numFmtId="41" fontId="6" fillId="8" borderId="39" xfId="1" applyFont="1" applyFill="1" applyBorder="1" applyAlignment="1">
      <alignment horizontal="right" vertical="center"/>
    </xf>
    <xf numFmtId="41" fontId="6" fillId="8" borderId="40" xfId="1" applyFont="1" applyFill="1" applyBorder="1" applyAlignment="1">
      <alignment horizontal="right" vertical="center"/>
    </xf>
    <xf numFmtId="41" fontId="3" fillId="2" borderId="22" xfId="1" applyFont="1" applyFill="1" applyBorder="1" applyAlignment="1">
      <alignment horizontal="justify" vertical="justify"/>
    </xf>
    <xf numFmtId="41" fontId="1" fillId="2" borderId="20" xfId="1" applyFont="1" applyFill="1" applyBorder="1" applyAlignment="1">
      <alignment horizontal="justify" vertical="justify"/>
    </xf>
    <xf numFmtId="41" fontId="2" fillId="9" borderId="21" xfId="1" applyFont="1" applyFill="1" applyBorder="1" applyAlignment="1">
      <alignment horizontal="justify" vertical="justify"/>
    </xf>
    <xf numFmtId="41" fontId="9" fillId="9" borderId="22" xfId="1" applyFont="1" applyFill="1" applyBorder="1" applyAlignment="1">
      <alignment horizontal="justify" vertical="justify"/>
    </xf>
    <xf numFmtId="41" fontId="2" fillId="9" borderId="22" xfId="1" applyFont="1" applyFill="1" applyBorder="1" applyAlignment="1">
      <alignment horizontal="justify" vertical="justify"/>
    </xf>
    <xf numFmtId="41" fontId="2" fillId="9" borderId="52" xfId="1" applyFont="1" applyFill="1" applyBorder="1" applyAlignment="1">
      <alignment horizontal="justify" vertical="justify"/>
    </xf>
    <xf numFmtId="41" fontId="2" fillId="7" borderId="21" xfId="1" applyFont="1" applyFill="1" applyBorder="1" applyAlignment="1">
      <alignment horizontal="justify" vertical="justify"/>
    </xf>
    <xf numFmtId="41" fontId="6" fillId="8" borderId="53" xfId="1" applyFont="1" applyFill="1" applyBorder="1" applyAlignment="1">
      <alignment horizontal="left" vertical="justify"/>
    </xf>
    <xf numFmtId="41" fontId="6" fillId="8" borderId="54" xfId="1" applyFont="1" applyFill="1" applyBorder="1" applyAlignment="1">
      <alignment vertical="center"/>
    </xf>
    <xf numFmtId="41" fontId="6" fillId="8" borderId="55" xfId="1" applyFont="1" applyFill="1" applyBorder="1" applyAlignment="1">
      <alignment vertical="center"/>
    </xf>
    <xf numFmtId="41" fontId="6" fillId="7" borderId="22" xfId="1" applyFont="1" applyFill="1" applyBorder="1" applyAlignment="1">
      <alignment horizontal="justify" vertical="justify"/>
    </xf>
    <xf numFmtId="41" fontId="6" fillId="2" borderId="22" xfId="1" applyFont="1" applyFill="1" applyBorder="1" applyAlignment="1">
      <alignment horizontal="justify" vertical="justify"/>
    </xf>
    <xf numFmtId="41" fontId="6" fillId="8" borderId="39" xfId="1" applyFont="1" applyFill="1" applyBorder="1" applyAlignment="1">
      <alignment horizontal="justify" vertical="justify"/>
    </xf>
    <xf numFmtId="41" fontId="6" fillId="8" borderId="40" xfId="1" applyFont="1" applyFill="1" applyBorder="1" applyAlignment="1">
      <alignment horizontal="justify" vertical="justify"/>
    </xf>
    <xf numFmtId="41" fontId="1" fillId="2" borderId="45" xfId="1" applyFont="1" applyFill="1" applyBorder="1" applyAlignment="1">
      <alignment horizontal="left" vertical="justify"/>
    </xf>
    <xf numFmtId="41" fontId="0" fillId="0" borderId="0" xfId="1" applyFont="1" applyAlignment="1">
      <alignment horizontal="justify" vertical="justify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647700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03"/>
  <sheetViews>
    <sheetView showGridLines="0" tabSelected="1" workbookViewId="0">
      <selection activeCell="B1" sqref="B1"/>
    </sheetView>
  </sheetViews>
  <sheetFormatPr baseColWidth="10" defaultColWidth="10.88671875" defaultRowHeight="11.25" customHeight="1" x14ac:dyDescent="0.3"/>
  <cols>
    <col min="1" max="1" width="4.44140625" style="2" customWidth="1"/>
    <col min="2" max="2" width="19.6640625" style="2" customWidth="1"/>
    <col min="3" max="3" width="19.44140625" style="2" customWidth="1"/>
    <col min="4" max="4" width="9.44140625" style="2" customWidth="1"/>
    <col min="5" max="5" width="14.44140625" style="2" customWidth="1"/>
    <col min="6" max="6" width="11" style="2" customWidth="1"/>
    <col min="7" max="7" width="12.44140625" style="2" customWidth="1"/>
    <col min="8" max="255" width="10.88671875" style="2" customWidth="1"/>
    <col min="256" max="16384" width="10.88671875" style="2"/>
  </cols>
  <sheetData>
    <row r="1" spans="1:7" ht="15" customHeight="1" x14ac:dyDescent="0.3">
      <c r="A1" s="1"/>
      <c r="B1" s="1"/>
      <c r="C1" s="1"/>
      <c r="D1" s="1"/>
      <c r="E1" s="1"/>
      <c r="F1" s="1"/>
      <c r="G1" s="1"/>
    </row>
    <row r="2" spans="1:7" ht="15" customHeight="1" x14ac:dyDescent="0.3">
      <c r="A2" s="1"/>
      <c r="B2" s="1"/>
      <c r="C2" s="1"/>
      <c r="D2" s="1"/>
      <c r="E2" s="1"/>
      <c r="F2" s="1"/>
      <c r="G2" s="1"/>
    </row>
    <row r="3" spans="1:7" ht="15" customHeight="1" x14ac:dyDescent="0.3">
      <c r="A3" s="1"/>
      <c r="B3" s="1"/>
      <c r="C3" s="1"/>
      <c r="D3" s="1"/>
      <c r="E3" s="1"/>
      <c r="F3" s="1"/>
      <c r="G3" s="1"/>
    </row>
    <row r="4" spans="1:7" ht="15" customHeight="1" x14ac:dyDescent="0.3">
      <c r="A4" s="1"/>
      <c r="B4" s="1"/>
      <c r="C4" s="1"/>
      <c r="D4" s="1"/>
      <c r="E4" s="1"/>
      <c r="F4" s="1"/>
      <c r="G4" s="1"/>
    </row>
    <row r="5" spans="1:7" ht="15" customHeight="1" x14ac:dyDescent="0.3">
      <c r="A5" s="1"/>
      <c r="B5" s="1"/>
      <c r="C5" s="1"/>
      <c r="D5" s="1"/>
      <c r="E5" s="1"/>
      <c r="F5" s="1"/>
      <c r="G5" s="1"/>
    </row>
    <row r="6" spans="1:7" ht="15" customHeight="1" x14ac:dyDescent="0.3">
      <c r="A6" s="1"/>
      <c r="B6" s="1"/>
      <c r="C6" s="1"/>
      <c r="D6" s="1"/>
      <c r="E6" s="1"/>
      <c r="F6" s="1"/>
      <c r="G6" s="1"/>
    </row>
    <row r="7" spans="1:7" ht="15" customHeight="1" x14ac:dyDescent="0.3">
      <c r="A7" s="1"/>
      <c r="B7" s="1"/>
      <c r="C7" s="1"/>
      <c r="D7" s="1"/>
      <c r="E7" s="1"/>
      <c r="F7" s="1"/>
      <c r="G7" s="1"/>
    </row>
    <row r="8" spans="1:7" ht="15" customHeight="1" x14ac:dyDescent="0.3">
      <c r="A8" s="1"/>
      <c r="B8" s="3"/>
      <c r="C8" s="4"/>
      <c r="D8" s="1"/>
      <c r="E8" s="4"/>
      <c r="F8" s="4"/>
      <c r="G8" s="4"/>
    </row>
    <row r="9" spans="1:7" s="11" customFormat="1" ht="12" customHeight="1" x14ac:dyDescent="0.3">
      <c r="A9" s="5"/>
      <c r="B9" s="6" t="s">
        <v>0</v>
      </c>
      <c r="C9" s="7" t="s">
        <v>104</v>
      </c>
      <c r="D9" s="8"/>
      <c r="E9" s="9" t="s">
        <v>66</v>
      </c>
      <c r="F9" s="10"/>
      <c r="G9" s="7">
        <v>35000</v>
      </c>
    </row>
    <row r="10" spans="1:7" s="11" customFormat="1" ht="26.25" customHeight="1" x14ac:dyDescent="0.3">
      <c r="A10" s="5"/>
      <c r="B10" s="12" t="s">
        <v>1</v>
      </c>
      <c r="C10" s="13" t="s">
        <v>106</v>
      </c>
      <c r="D10" s="8"/>
      <c r="E10" s="14" t="s">
        <v>2</v>
      </c>
      <c r="F10" s="14"/>
      <c r="G10" s="7" t="s">
        <v>128</v>
      </c>
    </row>
    <row r="11" spans="1:7" s="11" customFormat="1" ht="18" customHeight="1" x14ac:dyDescent="0.3">
      <c r="A11" s="5"/>
      <c r="B11" s="12" t="s">
        <v>3</v>
      </c>
      <c r="C11" s="7" t="s">
        <v>76</v>
      </c>
      <c r="D11" s="8"/>
      <c r="E11" s="14" t="s">
        <v>103</v>
      </c>
      <c r="F11" s="14"/>
      <c r="G11" s="7">
        <v>550</v>
      </c>
    </row>
    <row r="12" spans="1:7" s="11" customFormat="1" ht="11.25" customHeight="1" x14ac:dyDescent="0.3">
      <c r="A12" s="5"/>
      <c r="B12" s="12" t="s">
        <v>4</v>
      </c>
      <c r="C12" s="13" t="s">
        <v>62</v>
      </c>
      <c r="D12" s="8"/>
      <c r="E12" s="15" t="s">
        <v>5</v>
      </c>
      <c r="F12" s="15"/>
      <c r="G12" s="13">
        <f>(G9*G11)</f>
        <v>19250000</v>
      </c>
    </row>
    <row r="13" spans="1:7" s="11" customFormat="1" ht="11.25" customHeight="1" x14ac:dyDescent="0.3">
      <c r="A13" s="5"/>
      <c r="B13" s="12" t="s">
        <v>6</v>
      </c>
      <c r="C13" s="7" t="s">
        <v>63</v>
      </c>
      <c r="D13" s="8"/>
      <c r="E13" s="14" t="s">
        <v>7</v>
      </c>
      <c r="F13" s="14"/>
      <c r="G13" s="7" t="s">
        <v>59</v>
      </c>
    </row>
    <row r="14" spans="1:7" s="11" customFormat="1" ht="13.5" customHeight="1" x14ac:dyDescent="0.3">
      <c r="A14" s="5"/>
      <c r="B14" s="12" t="s">
        <v>8</v>
      </c>
      <c r="C14" s="7" t="s">
        <v>105</v>
      </c>
      <c r="D14" s="8"/>
      <c r="E14" s="14" t="s">
        <v>9</v>
      </c>
      <c r="F14" s="14"/>
      <c r="G14" s="7" t="s">
        <v>107</v>
      </c>
    </row>
    <row r="15" spans="1:7" s="11" customFormat="1" ht="25.5" customHeight="1" x14ac:dyDescent="0.3">
      <c r="A15" s="5"/>
      <c r="B15" s="12" t="s">
        <v>10</v>
      </c>
      <c r="C15" s="7">
        <v>44726</v>
      </c>
      <c r="D15" s="8"/>
      <c r="E15" s="16" t="s">
        <v>11</v>
      </c>
      <c r="F15" s="16"/>
      <c r="G15" s="13" t="s">
        <v>60</v>
      </c>
    </row>
    <row r="16" spans="1:7" s="11" customFormat="1" ht="12" customHeight="1" x14ac:dyDescent="0.3">
      <c r="A16" s="17"/>
      <c r="B16" s="18"/>
      <c r="C16" s="19"/>
      <c r="D16" s="20"/>
      <c r="E16" s="19"/>
      <c r="F16" s="19"/>
      <c r="G16" s="21"/>
    </row>
    <row r="17" spans="1:7" s="11" customFormat="1" ht="12" customHeight="1" x14ac:dyDescent="0.3">
      <c r="A17" s="22"/>
      <c r="B17" s="23" t="s">
        <v>12</v>
      </c>
      <c r="C17" s="24"/>
      <c r="D17" s="24"/>
      <c r="E17" s="24"/>
      <c r="F17" s="24"/>
      <c r="G17" s="24"/>
    </row>
    <row r="18" spans="1:7" s="11" customFormat="1" ht="12" customHeight="1" x14ac:dyDescent="0.3">
      <c r="A18" s="17"/>
      <c r="B18" s="25"/>
      <c r="C18" s="26"/>
      <c r="D18" s="26"/>
      <c r="E18" s="26"/>
      <c r="F18" s="26"/>
      <c r="G18" s="26"/>
    </row>
    <row r="19" spans="1:7" s="11" customFormat="1" ht="12" customHeight="1" x14ac:dyDescent="0.3">
      <c r="A19" s="5"/>
      <c r="B19" s="27" t="s">
        <v>13</v>
      </c>
      <c r="C19" s="28"/>
      <c r="D19" s="20"/>
      <c r="E19" s="20"/>
      <c r="F19" s="20"/>
      <c r="G19" s="20"/>
    </row>
    <row r="20" spans="1:7" s="11" customFormat="1" ht="24" customHeight="1" x14ac:dyDescent="0.3">
      <c r="A20" s="22"/>
      <c r="B20" s="29" t="s">
        <v>14</v>
      </c>
      <c r="C20" s="29" t="s">
        <v>15</v>
      </c>
      <c r="D20" s="29" t="s">
        <v>16</v>
      </c>
      <c r="E20" s="29" t="s">
        <v>17</v>
      </c>
      <c r="F20" s="29" t="s">
        <v>18</v>
      </c>
      <c r="G20" s="29" t="s">
        <v>19</v>
      </c>
    </row>
    <row r="21" spans="1:7" s="11" customFormat="1" ht="12.75" customHeight="1" x14ac:dyDescent="0.3">
      <c r="A21" s="22"/>
      <c r="B21" s="30" t="s">
        <v>108</v>
      </c>
      <c r="C21" s="13" t="s">
        <v>20</v>
      </c>
      <c r="D21" s="13">
        <v>10</v>
      </c>
      <c r="E21" s="31" t="s">
        <v>109</v>
      </c>
      <c r="F21" s="13">
        <v>35000</v>
      </c>
      <c r="G21" s="13">
        <f>(D21*F21)</f>
        <v>350000</v>
      </c>
    </row>
    <row r="22" spans="1:7" s="11" customFormat="1" ht="12.75" customHeight="1" x14ac:dyDescent="0.3">
      <c r="A22" s="22"/>
      <c r="B22" s="30" t="s">
        <v>77</v>
      </c>
      <c r="C22" s="13" t="s">
        <v>80</v>
      </c>
      <c r="D22" s="13">
        <v>20</v>
      </c>
      <c r="E22" s="31" t="s">
        <v>102</v>
      </c>
      <c r="F22" s="13">
        <v>35000</v>
      </c>
      <c r="G22" s="13">
        <f t="shared" ref="G22:G25" si="0">(D22*F22)</f>
        <v>700000</v>
      </c>
    </row>
    <row r="23" spans="1:7" s="11" customFormat="1" ht="12.75" customHeight="1" x14ac:dyDescent="0.3">
      <c r="A23" s="22"/>
      <c r="B23" s="30" t="s">
        <v>110</v>
      </c>
      <c r="C23" s="13" t="s">
        <v>20</v>
      </c>
      <c r="D23" s="13">
        <v>12</v>
      </c>
      <c r="E23" s="31" t="s">
        <v>111</v>
      </c>
      <c r="F23" s="13">
        <v>35000</v>
      </c>
      <c r="G23" s="13">
        <f t="shared" si="0"/>
        <v>420000</v>
      </c>
    </row>
    <row r="24" spans="1:7" s="11" customFormat="1" ht="12.75" customHeight="1" x14ac:dyDescent="0.3">
      <c r="A24" s="22"/>
      <c r="B24" s="30" t="s">
        <v>69</v>
      </c>
      <c r="C24" s="13" t="s">
        <v>20</v>
      </c>
      <c r="D24" s="13">
        <v>14</v>
      </c>
      <c r="E24" s="31" t="s">
        <v>102</v>
      </c>
      <c r="F24" s="13">
        <v>35000</v>
      </c>
      <c r="G24" s="13">
        <f t="shared" si="0"/>
        <v>490000</v>
      </c>
    </row>
    <row r="25" spans="1:7" s="11" customFormat="1" ht="12.75" customHeight="1" x14ac:dyDescent="0.3">
      <c r="A25" s="22"/>
      <c r="B25" s="30" t="s">
        <v>112</v>
      </c>
      <c r="C25" s="13" t="s">
        <v>20</v>
      </c>
      <c r="D25" s="13">
        <v>55</v>
      </c>
      <c r="E25" s="31" t="s">
        <v>102</v>
      </c>
      <c r="F25" s="13">
        <v>35000</v>
      </c>
      <c r="G25" s="13">
        <f t="shared" si="0"/>
        <v>1925000</v>
      </c>
    </row>
    <row r="26" spans="1:7" s="11" customFormat="1" ht="12.75" customHeight="1" x14ac:dyDescent="0.3">
      <c r="A26" s="22"/>
      <c r="B26" s="32" t="s">
        <v>21</v>
      </c>
      <c r="C26" s="33"/>
      <c r="D26" s="33"/>
      <c r="E26" s="33"/>
      <c r="F26" s="33"/>
      <c r="G26" s="33">
        <f>SUM(G21:G25)</f>
        <v>3885000</v>
      </c>
    </row>
    <row r="27" spans="1:7" s="11" customFormat="1" ht="12" customHeight="1" x14ac:dyDescent="0.3">
      <c r="A27" s="17"/>
      <c r="B27" s="25"/>
      <c r="C27" s="26"/>
      <c r="D27" s="26"/>
      <c r="E27" s="26"/>
      <c r="F27" s="26"/>
      <c r="G27" s="26"/>
    </row>
    <row r="28" spans="1:7" s="11" customFormat="1" ht="12" customHeight="1" x14ac:dyDescent="0.3">
      <c r="A28" s="5"/>
      <c r="B28" s="34" t="s">
        <v>22</v>
      </c>
      <c r="C28" s="35"/>
      <c r="D28" s="36"/>
      <c r="E28" s="36"/>
      <c r="F28" s="36"/>
      <c r="G28" s="36"/>
    </row>
    <row r="29" spans="1:7" s="11" customFormat="1" ht="24" customHeight="1" x14ac:dyDescent="0.3">
      <c r="A29" s="5"/>
      <c r="B29" s="37" t="s">
        <v>14</v>
      </c>
      <c r="C29" s="38" t="s">
        <v>15</v>
      </c>
      <c r="D29" s="38" t="s">
        <v>16</v>
      </c>
      <c r="E29" s="37" t="s">
        <v>17</v>
      </c>
      <c r="F29" s="38" t="s">
        <v>18</v>
      </c>
      <c r="G29" s="37" t="s">
        <v>19</v>
      </c>
    </row>
    <row r="30" spans="1:7" s="11" customFormat="1" ht="12" customHeight="1" x14ac:dyDescent="0.3">
      <c r="A30" s="5"/>
      <c r="B30" s="39"/>
      <c r="C30" s="39"/>
      <c r="D30" s="39"/>
      <c r="E30" s="39"/>
      <c r="F30" s="39"/>
      <c r="G30" s="39"/>
    </row>
    <row r="31" spans="1:7" s="11" customFormat="1" ht="12" customHeight="1" x14ac:dyDescent="0.3">
      <c r="A31" s="5"/>
      <c r="B31" s="40" t="s">
        <v>23</v>
      </c>
      <c r="C31" s="40"/>
      <c r="D31" s="40"/>
      <c r="E31" s="40"/>
      <c r="F31" s="40"/>
      <c r="G31" s="40"/>
    </row>
    <row r="32" spans="1:7" s="11" customFormat="1" ht="12" customHeight="1" x14ac:dyDescent="0.3">
      <c r="A32" s="17"/>
      <c r="B32" s="41"/>
      <c r="C32" s="42"/>
      <c r="D32" s="42"/>
      <c r="E32" s="42"/>
      <c r="F32" s="42"/>
      <c r="G32" s="42"/>
    </row>
    <row r="33" spans="1:11" s="11" customFormat="1" ht="12" customHeight="1" x14ac:dyDescent="0.3">
      <c r="A33" s="5"/>
      <c r="B33" s="34" t="s">
        <v>24</v>
      </c>
      <c r="C33" s="35"/>
      <c r="D33" s="36"/>
      <c r="E33" s="36"/>
      <c r="F33" s="36"/>
      <c r="G33" s="36"/>
    </row>
    <row r="34" spans="1:11" s="11" customFormat="1" ht="24" customHeight="1" x14ac:dyDescent="0.3">
      <c r="A34" s="5"/>
      <c r="B34" s="43" t="s">
        <v>14</v>
      </c>
      <c r="C34" s="43" t="s">
        <v>15</v>
      </c>
      <c r="D34" s="43" t="s">
        <v>16</v>
      </c>
      <c r="E34" s="43" t="s">
        <v>17</v>
      </c>
      <c r="F34" s="44" t="s">
        <v>18</v>
      </c>
      <c r="G34" s="43" t="s">
        <v>19</v>
      </c>
    </row>
    <row r="35" spans="1:11" s="11" customFormat="1" ht="13.8" x14ac:dyDescent="0.3">
      <c r="A35" s="45"/>
      <c r="B35" s="46" t="s">
        <v>113</v>
      </c>
      <c r="C35" s="47" t="s">
        <v>71</v>
      </c>
      <c r="D35" s="47">
        <v>5</v>
      </c>
      <c r="E35" s="13" t="s">
        <v>64</v>
      </c>
      <c r="F35" s="47">
        <v>40000</v>
      </c>
      <c r="G35" s="47">
        <f t="shared" ref="G35:G38" si="1">(D35*F35)</f>
        <v>200000</v>
      </c>
    </row>
    <row r="36" spans="1:11" s="11" customFormat="1" ht="13.8" x14ac:dyDescent="0.3">
      <c r="A36" s="45"/>
      <c r="B36" s="48" t="s">
        <v>100</v>
      </c>
      <c r="C36" s="47" t="s">
        <v>71</v>
      </c>
      <c r="D36" s="13"/>
      <c r="E36" s="13" t="s">
        <v>64</v>
      </c>
      <c r="F36" s="47">
        <v>40000</v>
      </c>
      <c r="G36" s="47">
        <f t="shared" si="1"/>
        <v>0</v>
      </c>
    </row>
    <row r="37" spans="1:11" s="11" customFormat="1" ht="13.8" x14ac:dyDescent="0.3">
      <c r="A37" s="45"/>
      <c r="B37" s="46" t="s">
        <v>74</v>
      </c>
      <c r="C37" s="47" t="s">
        <v>71</v>
      </c>
      <c r="D37" s="47"/>
      <c r="E37" s="13" t="s">
        <v>64</v>
      </c>
      <c r="F37" s="47">
        <v>40000</v>
      </c>
      <c r="G37" s="47">
        <f t="shared" si="1"/>
        <v>0</v>
      </c>
    </row>
    <row r="38" spans="1:11" s="11" customFormat="1" ht="13.8" x14ac:dyDescent="0.3">
      <c r="A38" s="45"/>
      <c r="B38" s="49" t="s">
        <v>114</v>
      </c>
      <c r="C38" s="47" t="s">
        <v>71</v>
      </c>
      <c r="D38" s="50">
        <v>5</v>
      </c>
      <c r="E38" s="13" t="s">
        <v>64</v>
      </c>
      <c r="F38" s="47">
        <v>40000</v>
      </c>
      <c r="G38" s="47">
        <f t="shared" si="1"/>
        <v>200000</v>
      </c>
    </row>
    <row r="39" spans="1:11" s="11" customFormat="1" ht="12.75" customHeight="1" x14ac:dyDescent="0.3">
      <c r="A39" s="5"/>
      <c r="B39" s="51" t="s">
        <v>25</v>
      </c>
      <c r="C39" s="52"/>
      <c r="D39" s="52"/>
      <c r="E39" s="52"/>
      <c r="F39" s="52"/>
      <c r="G39" s="52">
        <f>SUM(G35:G38)</f>
        <v>400000</v>
      </c>
    </row>
    <row r="40" spans="1:11" s="11" customFormat="1" ht="12" customHeight="1" x14ac:dyDescent="0.3">
      <c r="A40" s="17"/>
      <c r="B40" s="41"/>
      <c r="C40" s="42"/>
      <c r="D40" s="42"/>
      <c r="E40" s="42"/>
      <c r="F40" s="42"/>
      <c r="G40" s="42"/>
    </row>
    <row r="41" spans="1:11" s="11" customFormat="1" ht="12" customHeight="1" x14ac:dyDescent="0.3">
      <c r="A41" s="5"/>
      <c r="B41" s="34" t="s">
        <v>26</v>
      </c>
      <c r="C41" s="35"/>
      <c r="D41" s="36"/>
      <c r="E41" s="36"/>
      <c r="F41" s="36"/>
      <c r="G41" s="36"/>
    </row>
    <row r="42" spans="1:11" s="11" customFormat="1" ht="24" customHeight="1" x14ac:dyDescent="0.3">
      <c r="A42" s="5"/>
      <c r="B42" s="53" t="s">
        <v>27</v>
      </c>
      <c r="C42" s="44" t="s">
        <v>28</v>
      </c>
      <c r="D42" s="44" t="s">
        <v>29</v>
      </c>
      <c r="E42" s="44" t="s">
        <v>17</v>
      </c>
      <c r="F42" s="44" t="s">
        <v>18</v>
      </c>
      <c r="G42" s="44" t="s">
        <v>19</v>
      </c>
      <c r="K42" s="54"/>
    </row>
    <row r="43" spans="1:11" s="11" customFormat="1" ht="12.75" customHeight="1" x14ac:dyDescent="0.3">
      <c r="A43" s="22"/>
      <c r="B43" s="55" t="s">
        <v>30</v>
      </c>
      <c r="C43" s="7"/>
      <c r="D43" s="7"/>
      <c r="E43" s="7"/>
      <c r="F43" s="7"/>
      <c r="G43" s="56"/>
    </row>
    <row r="44" spans="1:11" s="11" customFormat="1" ht="12.75" customHeight="1" x14ac:dyDescent="0.3">
      <c r="A44" s="22"/>
      <c r="B44" s="57" t="s">
        <v>83</v>
      </c>
      <c r="C44" s="7" t="s">
        <v>31</v>
      </c>
      <c r="D44" s="7">
        <v>80</v>
      </c>
      <c r="E44" s="31" t="s">
        <v>109</v>
      </c>
      <c r="F44" s="7">
        <f>55000/25</f>
        <v>2200</v>
      </c>
      <c r="G44" s="7">
        <f>(D44*F44)</f>
        <v>176000</v>
      </c>
    </row>
    <row r="45" spans="1:11" s="11" customFormat="1" ht="12.75" customHeight="1" x14ac:dyDescent="0.3">
      <c r="A45" s="22"/>
      <c r="B45" s="57" t="s">
        <v>84</v>
      </c>
      <c r="C45" s="7" t="s">
        <v>31</v>
      </c>
      <c r="D45" s="7">
        <v>900</v>
      </c>
      <c r="E45" s="58" t="s">
        <v>99</v>
      </c>
      <c r="F45" s="7">
        <f>55000/25</f>
        <v>2200</v>
      </c>
      <c r="G45" s="7">
        <f t="shared" ref="G45:G61" si="2">(D45*F45)</f>
        <v>1980000</v>
      </c>
    </row>
    <row r="46" spans="1:11" s="11" customFormat="1" ht="12.75" customHeight="1" x14ac:dyDescent="0.3">
      <c r="A46" s="22"/>
      <c r="B46" s="57" t="s">
        <v>85</v>
      </c>
      <c r="C46" s="7" t="s">
        <v>31</v>
      </c>
      <c r="D46" s="7">
        <v>100</v>
      </c>
      <c r="E46" s="31" t="s">
        <v>115</v>
      </c>
      <c r="F46" s="7">
        <f>55000/25</f>
        <v>2200</v>
      </c>
      <c r="G46" s="7">
        <f t="shared" si="2"/>
        <v>220000</v>
      </c>
    </row>
    <row r="47" spans="1:11" s="11" customFormat="1" ht="12.75" customHeight="1" x14ac:dyDescent="0.3">
      <c r="A47" s="22"/>
      <c r="B47" s="57" t="s">
        <v>86</v>
      </c>
      <c r="C47" s="7" t="s">
        <v>32</v>
      </c>
      <c r="D47" s="7">
        <v>5</v>
      </c>
      <c r="E47" s="58" t="s">
        <v>68</v>
      </c>
      <c r="F47" s="7">
        <v>6000</v>
      </c>
      <c r="G47" s="7">
        <f t="shared" si="2"/>
        <v>30000</v>
      </c>
    </row>
    <row r="48" spans="1:11" s="11" customFormat="1" ht="12.75" customHeight="1" x14ac:dyDescent="0.3">
      <c r="A48" s="22"/>
      <c r="B48" s="57" t="s">
        <v>87</v>
      </c>
      <c r="C48" s="7" t="s">
        <v>32</v>
      </c>
      <c r="D48" s="7">
        <v>5</v>
      </c>
      <c r="E48" s="31" t="s">
        <v>82</v>
      </c>
      <c r="F48" s="7">
        <v>6320</v>
      </c>
      <c r="G48" s="7">
        <f t="shared" si="2"/>
        <v>31600</v>
      </c>
    </row>
    <row r="49" spans="1:7" s="11" customFormat="1" ht="12.75" customHeight="1" x14ac:dyDescent="0.3">
      <c r="A49" s="22"/>
      <c r="B49" s="57" t="s">
        <v>88</v>
      </c>
      <c r="C49" s="7" t="s">
        <v>32</v>
      </c>
      <c r="D49" s="7">
        <v>4</v>
      </c>
      <c r="E49" s="31" t="s">
        <v>101</v>
      </c>
      <c r="F49" s="7">
        <v>8000</v>
      </c>
      <c r="G49" s="7">
        <f t="shared" si="2"/>
        <v>32000</v>
      </c>
    </row>
    <row r="50" spans="1:7" s="11" customFormat="1" ht="12.75" customHeight="1" x14ac:dyDescent="0.3">
      <c r="A50" s="22"/>
      <c r="B50" s="57" t="s">
        <v>89</v>
      </c>
      <c r="C50" s="7" t="s">
        <v>32</v>
      </c>
      <c r="D50" s="7">
        <v>50</v>
      </c>
      <c r="E50" s="58" t="s">
        <v>116</v>
      </c>
      <c r="F50" s="7">
        <f>68250/20</f>
        <v>3412.5</v>
      </c>
      <c r="G50" s="7">
        <f t="shared" si="2"/>
        <v>170625</v>
      </c>
    </row>
    <row r="51" spans="1:7" s="11" customFormat="1" ht="12.75" customHeight="1" x14ac:dyDescent="0.3">
      <c r="A51" s="22"/>
      <c r="B51" s="57" t="s">
        <v>117</v>
      </c>
      <c r="C51" s="7" t="s">
        <v>32</v>
      </c>
      <c r="D51" s="7">
        <v>20</v>
      </c>
      <c r="E51" s="58" t="s">
        <v>118</v>
      </c>
      <c r="F51" s="7">
        <f>203370/20</f>
        <v>10168.5</v>
      </c>
      <c r="G51" s="7">
        <f t="shared" si="2"/>
        <v>203370</v>
      </c>
    </row>
    <row r="52" spans="1:7" s="11" customFormat="1" ht="12.75" customHeight="1" x14ac:dyDescent="0.3">
      <c r="A52" s="22"/>
      <c r="B52" s="57" t="s">
        <v>119</v>
      </c>
      <c r="C52" s="7" t="s">
        <v>32</v>
      </c>
      <c r="D52" s="7">
        <v>5</v>
      </c>
      <c r="E52" s="31" t="s">
        <v>95</v>
      </c>
      <c r="F52" s="7">
        <v>16551</v>
      </c>
      <c r="G52" s="7">
        <f t="shared" si="2"/>
        <v>82755</v>
      </c>
    </row>
    <row r="53" spans="1:7" s="11" customFormat="1" ht="12.75" customHeight="1" x14ac:dyDescent="0.3">
      <c r="A53" s="22"/>
      <c r="B53" s="55" t="s">
        <v>33</v>
      </c>
      <c r="C53" s="7"/>
      <c r="D53" s="7"/>
      <c r="E53" s="7"/>
      <c r="F53" s="7"/>
      <c r="G53" s="7">
        <f t="shared" si="2"/>
        <v>0</v>
      </c>
    </row>
    <row r="54" spans="1:7" s="11" customFormat="1" ht="12.75" customHeight="1" x14ac:dyDescent="0.3">
      <c r="A54" s="22"/>
      <c r="B54" s="59" t="s">
        <v>120</v>
      </c>
      <c r="C54" s="60" t="s">
        <v>31</v>
      </c>
      <c r="D54" s="60">
        <v>3</v>
      </c>
      <c r="E54" s="60" t="s">
        <v>61</v>
      </c>
      <c r="F54" s="60">
        <v>30000</v>
      </c>
      <c r="G54" s="7">
        <f t="shared" si="2"/>
        <v>90000</v>
      </c>
    </row>
    <row r="55" spans="1:7" s="11" customFormat="1" ht="12.75" customHeight="1" x14ac:dyDescent="0.3">
      <c r="A55" s="22"/>
      <c r="B55" s="61" t="s">
        <v>91</v>
      </c>
      <c r="C55" s="62" t="s">
        <v>31</v>
      </c>
      <c r="D55" s="62">
        <v>14</v>
      </c>
      <c r="E55" s="62" t="s">
        <v>78</v>
      </c>
      <c r="F55" s="62">
        <f>52000/20</f>
        <v>2600</v>
      </c>
      <c r="G55" s="7">
        <f t="shared" si="2"/>
        <v>36400</v>
      </c>
    </row>
    <row r="56" spans="1:7" s="11" customFormat="1" ht="12.75" customHeight="1" x14ac:dyDescent="0.3">
      <c r="A56" s="22"/>
      <c r="B56" s="63" t="s">
        <v>92</v>
      </c>
      <c r="C56" s="62" t="s">
        <v>32</v>
      </c>
      <c r="D56" s="62">
        <v>0.5</v>
      </c>
      <c r="E56" s="62" t="s">
        <v>78</v>
      </c>
      <c r="F56" s="62">
        <v>69000</v>
      </c>
      <c r="G56" s="7">
        <f t="shared" si="2"/>
        <v>34500</v>
      </c>
    </row>
    <row r="57" spans="1:7" s="11" customFormat="1" ht="12.75" customHeight="1" x14ac:dyDescent="0.3">
      <c r="A57" s="22"/>
      <c r="B57" s="63" t="s">
        <v>93</v>
      </c>
      <c r="C57" s="62" t="s">
        <v>32</v>
      </c>
      <c r="D57" s="62">
        <v>1</v>
      </c>
      <c r="E57" s="62" t="s">
        <v>94</v>
      </c>
      <c r="F57" s="62">
        <v>63000</v>
      </c>
      <c r="G57" s="7">
        <f t="shared" si="2"/>
        <v>63000</v>
      </c>
    </row>
    <row r="58" spans="1:7" s="11" customFormat="1" ht="12.75" customHeight="1" x14ac:dyDescent="0.3">
      <c r="A58" s="22"/>
      <c r="B58" s="63" t="s">
        <v>121</v>
      </c>
      <c r="C58" s="62" t="s">
        <v>32</v>
      </c>
      <c r="D58" s="62">
        <v>0.2</v>
      </c>
      <c r="E58" s="62" t="s">
        <v>122</v>
      </c>
      <c r="F58" s="62">
        <v>590000</v>
      </c>
      <c r="G58" s="7">
        <f t="shared" si="2"/>
        <v>118000</v>
      </c>
    </row>
    <row r="59" spans="1:7" s="11" customFormat="1" ht="12.75" customHeight="1" x14ac:dyDescent="0.3">
      <c r="A59" s="22"/>
      <c r="B59" s="64" t="s">
        <v>96</v>
      </c>
      <c r="C59" s="62" t="s">
        <v>32</v>
      </c>
      <c r="D59" s="62">
        <v>1</v>
      </c>
      <c r="E59" s="62" t="s">
        <v>79</v>
      </c>
      <c r="F59" s="62">
        <v>97018</v>
      </c>
      <c r="G59" s="7">
        <f t="shared" si="2"/>
        <v>97018</v>
      </c>
    </row>
    <row r="60" spans="1:7" s="11" customFormat="1" ht="12.75" customHeight="1" x14ac:dyDescent="0.3">
      <c r="A60" s="22"/>
      <c r="B60" s="65" t="s">
        <v>97</v>
      </c>
      <c r="C60" s="62" t="s">
        <v>32</v>
      </c>
      <c r="D60" s="62">
        <v>2</v>
      </c>
      <c r="E60" s="62" t="s">
        <v>123</v>
      </c>
      <c r="F60" s="62">
        <v>22719</v>
      </c>
      <c r="G60" s="7">
        <f t="shared" si="2"/>
        <v>45438</v>
      </c>
    </row>
    <row r="61" spans="1:7" s="11" customFormat="1" ht="12.75" customHeight="1" x14ac:dyDescent="0.3">
      <c r="A61" s="22"/>
      <c r="B61" s="65" t="s">
        <v>124</v>
      </c>
      <c r="C61" s="66" t="s">
        <v>32</v>
      </c>
      <c r="D61" s="66">
        <v>0.4</v>
      </c>
      <c r="E61" s="62" t="s">
        <v>70</v>
      </c>
      <c r="F61" s="66">
        <v>223597</v>
      </c>
      <c r="G61" s="7">
        <f t="shared" si="2"/>
        <v>89438.8</v>
      </c>
    </row>
    <row r="62" spans="1:7" s="11" customFormat="1" ht="13.5" customHeight="1" x14ac:dyDescent="0.3">
      <c r="A62" s="5"/>
      <c r="B62" s="40" t="s">
        <v>34</v>
      </c>
      <c r="C62" s="52"/>
      <c r="D62" s="52"/>
      <c r="E62" s="52"/>
      <c r="F62" s="52"/>
      <c r="G62" s="52">
        <f>SUM(G43:G61)</f>
        <v>3500144.8</v>
      </c>
    </row>
    <row r="63" spans="1:7" s="11" customFormat="1" ht="12" customHeight="1" x14ac:dyDescent="0.3">
      <c r="A63" s="17"/>
      <c r="B63" s="41"/>
      <c r="C63" s="42"/>
      <c r="D63" s="42"/>
      <c r="E63" s="42"/>
      <c r="F63" s="42"/>
      <c r="G63" s="42"/>
    </row>
    <row r="64" spans="1:7" s="11" customFormat="1" ht="12" customHeight="1" x14ac:dyDescent="0.3">
      <c r="A64" s="5"/>
      <c r="B64" s="34" t="s">
        <v>35</v>
      </c>
      <c r="C64" s="35"/>
      <c r="D64" s="36"/>
      <c r="E64" s="36"/>
      <c r="F64" s="36"/>
      <c r="G64" s="36"/>
    </row>
    <row r="65" spans="1:7" s="11" customFormat="1" ht="24" customHeight="1" x14ac:dyDescent="0.3">
      <c r="A65" s="5"/>
      <c r="B65" s="43" t="s">
        <v>36</v>
      </c>
      <c r="C65" s="44" t="s">
        <v>28</v>
      </c>
      <c r="D65" s="67" t="s">
        <v>29</v>
      </c>
      <c r="E65" s="43" t="s">
        <v>17</v>
      </c>
      <c r="F65" s="67" t="s">
        <v>18</v>
      </c>
      <c r="G65" s="68" t="s">
        <v>19</v>
      </c>
    </row>
    <row r="66" spans="1:7" s="11" customFormat="1" ht="13.8" x14ac:dyDescent="0.3">
      <c r="A66" s="45"/>
      <c r="B66" s="69" t="s">
        <v>90</v>
      </c>
      <c r="C66" s="70" t="s">
        <v>125</v>
      </c>
      <c r="D66" s="71">
        <v>20</v>
      </c>
      <c r="E66" s="72" t="s">
        <v>126</v>
      </c>
      <c r="F66" s="73">
        <f>112982/20</f>
        <v>5649.1</v>
      </c>
      <c r="G66" s="71">
        <f t="shared" ref="G66:G68" si="3">(D66*F66)</f>
        <v>112982</v>
      </c>
    </row>
    <row r="67" spans="1:7" s="11" customFormat="1" ht="13.8" x14ac:dyDescent="0.3">
      <c r="A67" s="45"/>
      <c r="B67" s="74" t="s">
        <v>127</v>
      </c>
      <c r="C67" s="75" t="s">
        <v>65</v>
      </c>
      <c r="D67" s="76">
        <v>11667</v>
      </c>
      <c r="E67" s="77" t="s">
        <v>78</v>
      </c>
      <c r="F67" s="78">
        <v>270</v>
      </c>
      <c r="G67" s="71">
        <f t="shared" si="3"/>
        <v>3150090</v>
      </c>
    </row>
    <row r="68" spans="1:7" s="11" customFormat="1" ht="13.8" x14ac:dyDescent="0.3">
      <c r="A68" s="45"/>
      <c r="B68" s="79" t="s">
        <v>98</v>
      </c>
      <c r="C68" s="80" t="s">
        <v>65</v>
      </c>
      <c r="D68" s="80">
        <v>4</v>
      </c>
      <c r="E68" s="81" t="s">
        <v>64</v>
      </c>
      <c r="F68" s="82">
        <v>182513</v>
      </c>
      <c r="G68" s="71">
        <f t="shared" si="3"/>
        <v>730052</v>
      </c>
    </row>
    <row r="69" spans="1:7" s="11" customFormat="1" ht="13.5" customHeight="1" x14ac:dyDescent="0.3">
      <c r="A69" s="5"/>
      <c r="B69" s="83" t="s">
        <v>37</v>
      </c>
      <c r="C69" s="84"/>
      <c r="D69" s="84"/>
      <c r="E69" s="84"/>
      <c r="F69" s="84"/>
      <c r="G69" s="84">
        <f>SUM(G66:G68)</f>
        <v>3993124</v>
      </c>
    </row>
    <row r="70" spans="1:7" s="11" customFormat="1" ht="12" customHeight="1" x14ac:dyDescent="0.3">
      <c r="A70" s="17"/>
      <c r="B70" s="85"/>
      <c r="C70" s="85"/>
      <c r="D70" s="85"/>
      <c r="E70" s="85"/>
      <c r="F70" s="85"/>
      <c r="G70" s="85"/>
    </row>
    <row r="71" spans="1:7" s="11" customFormat="1" ht="12" customHeight="1" x14ac:dyDescent="0.3">
      <c r="A71" s="45"/>
      <c r="B71" s="86" t="s">
        <v>38</v>
      </c>
      <c r="C71" s="87"/>
      <c r="D71" s="87"/>
      <c r="E71" s="87"/>
      <c r="F71" s="87"/>
      <c r="G71" s="88">
        <f>G26+G39+G62+G69</f>
        <v>11778268.800000001</v>
      </c>
    </row>
    <row r="72" spans="1:7" s="11" customFormat="1" ht="12" customHeight="1" x14ac:dyDescent="0.3">
      <c r="A72" s="45"/>
      <c r="B72" s="89" t="s">
        <v>39</v>
      </c>
      <c r="C72" s="37"/>
      <c r="D72" s="37"/>
      <c r="E72" s="37"/>
      <c r="F72" s="37"/>
      <c r="G72" s="90">
        <f>G71*0.05</f>
        <v>588913.44000000006</v>
      </c>
    </row>
    <row r="73" spans="1:7" s="11" customFormat="1" ht="12" customHeight="1" x14ac:dyDescent="0.3">
      <c r="A73" s="45"/>
      <c r="B73" s="91" t="s">
        <v>40</v>
      </c>
      <c r="C73" s="34"/>
      <c r="D73" s="34"/>
      <c r="E73" s="34"/>
      <c r="F73" s="34"/>
      <c r="G73" s="92">
        <f>G72+G71</f>
        <v>12367182.24</v>
      </c>
    </row>
    <row r="74" spans="1:7" s="11" customFormat="1" ht="12" customHeight="1" x14ac:dyDescent="0.3">
      <c r="A74" s="45"/>
      <c r="B74" s="89" t="s">
        <v>41</v>
      </c>
      <c r="C74" s="37"/>
      <c r="D74" s="37"/>
      <c r="E74" s="37"/>
      <c r="F74" s="37"/>
      <c r="G74" s="90">
        <f>G12</f>
        <v>19250000</v>
      </c>
    </row>
    <row r="75" spans="1:7" s="11" customFormat="1" ht="12" customHeight="1" x14ac:dyDescent="0.3">
      <c r="A75" s="45"/>
      <c r="B75" s="93" t="s">
        <v>42</v>
      </c>
      <c r="C75" s="94"/>
      <c r="D75" s="94"/>
      <c r="E75" s="94"/>
      <c r="F75" s="94"/>
      <c r="G75" s="95">
        <f>G74-G73</f>
        <v>6882817.7599999998</v>
      </c>
    </row>
    <row r="76" spans="1:7" s="11" customFormat="1" ht="12" customHeight="1" x14ac:dyDescent="0.3">
      <c r="A76" s="45"/>
      <c r="B76" s="96" t="s">
        <v>72</v>
      </c>
      <c r="C76" s="97"/>
      <c r="D76" s="97"/>
      <c r="E76" s="97"/>
      <c r="F76" s="97"/>
      <c r="G76" s="97"/>
    </row>
    <row r="77" spans="1:7" s="11" customFormat="1" ht="12.75" customHeight="1" thickBot="1" x14ac:dyDescent="0.35">
      <c r="A77" s="45"/>
      <c r="B77" s="96"/>
      <c r="C77" s="97"/>
      <c r="D77" s="97"/>
      <c r="E77" s="97"/>
      <c r="F77" s="97"/>
      <c r="G77" s="97"/>
    </row>
    <row r="78" spans="1:7" s="11" customFormat="1" ht="12" customHeight="1" x14ac:dyDescent="0.3">
      <c r="A78" s="45"/>
      <c r="B78" s="98" t="s">
        <v>73</v>
      </c>
      <c r="C78" s="99"/>
      <c r="D78" s="99"/>
      <c r="E78" s="99"/>
      <c r="F78" s="100"/>
      <c r="G78" s="97"/>
    </row>
    <row r="79" spans="1:7" s="11" customFormat="1" ht="12" customHeight="1" x14ac:dyDescent="0.3">
      <c r="A79" s="45"/>
      <c r="B79" s="101" t="s">
        <v>43</v>
      </c>
      <c r="C79" s="96"/>
      <c r="D79" s="96"/>
      <c r="E79" s="96"/>
      <c r="F79" s="102"/>
      <c r="G79" s="97"/>
    </row>
    <row r="80" spans="1:7" s="11" customFormat="1" ht="12" customHeight="1" x14ac:dyDescent="0.3">
      <c r="A80" s="45"/>
      <c r="B80" s="101" t="s">
        <v>44</v>
      </c>
      <c r="C80" s="96"/>
      <c r="D80" s="96"/>
      <c r="E80" s="96"/>
      <c r="F80" s="102"/>
      <c r="G80" s="97"/>
    </row>
    <row r="81" spans="1:7" s="11" customFormat="1" ht="12" customHeight="1" x14ac:dyDescent="0.3">
      <c r="A81" s="45"/>
      <c r="B81" s="101" t="s">
        <v>45</v>
      </c>
      <c r="C81" s="96"/>
      <c r="D81" s="96"/>
      <c r="E81" s="96"/>
      <c r="F81" s="102"/>
      <c r="G81" s="97"/>
    </row>
    <row r="82" spans="1:7" s="11" customFormat="1" ht="12" customHeight="1" x14ac:dyDescent="0.3">
      <c r="A82" s="45"/>
      <c r="B82" s="101" t="s">
        <v>46</v>
      </c>
      <c r="C82" s="96"/>
      <c r="D82" s="96"/>
      <c r="E82" s="96"/>
      <c r="F82" s="102"/>
      <c r="G82" s="97"/>
    </row>
    <row r="83" spans="1:7" s="11" customFormat="1" ht="12" customHeight="1" x14ac:dyDescent="0.3">
      <c r="A83" s="45"/>
      <c r="B83" s="101" t="s">
        <v>47</v>
      </c>
      <c r="C83" s="96"/>
      <c r="D83" s="96"/>
      <c r="E83" s="96"/>
      <c r="F83" s="102"/>
      <c r="G83" s="97"/>
    </row>
    <row r="84" spans="1:7" s="11" customFormat="1" ht="12.75" customHeight="1" thickBot="1" x14ac:dyDescent="0.35">
      <c r="A84" s="45"/>
      <c r="B84" s="103" t="s">
        <v>48</v>
      </c>
      <c r="C84" s="104"/>
      <c r="D84" s="104"/>
      <c r="E84" s="104"/>
      <c r="F84" s="105"/>
      <c r="G84" s="97"/>
    </row>
    <row r="85" spans="1:7" s="11" customFormat="1" ht="12.75" customHeight="1" x14ac:dyDescent="0.3">
      <c r="A85" s="45"/>
      <c r="B85" s="96"/>
      <c r="C85" s="96"/>
      <c r="D85" s="96"/>
      <c r="E85" s="96"/>
      <c r="F85" s="96"/>
      <c r="G85" s="97"/>
    </row>
    <row r="86" spans="1:7" s="11" customFormat="1" ht="15" customHeight="1" thickBot="1" x14ac:dyDescent="0.35">
      <c r="A86" s="45"/>
      <c r="B86" s="106" t="s">
        <v>49</v>
      </c>
      <c r="C86" s="107"/>
      <c r="D86" s="108"/>
      <c r="E86" s="109"/>
      <c r="F86" s="109"/>
      <c r="G86" s="97"/>
    </row>
    <row r="87" spans="1:7" s="11" customFormat="1" ht="12" customHeight="1" x14ac:dyDescent="0.3">
      <c r="A87" s="45"/>
      <c r="B87" s="110" t="s">
        <v>36</v>
      </c>
      <c r="C87" s="111" t="s">
        <v>81</v>
      </c>
      <c r="D87" s="112" t="s">
        <v>50</v>
      </c>
      <c r="E87" s="109"/>
      <c r="F87" s="109"/>
      <c r="G87" s="97"/>
    </row>
    <row r="88" spans="1:7" s="11" customFormat="1" ht="12" customHeight="1" x14ac:dyDescent="0.3">
      <c r="A88" s="45"/>
      <c r="B88" s="113" t="s">
        <v>51</v>
      </c>
      <c r="C88" s="114">
        <f>G26</f>
        <v>3885000</v>
      </c>
      <c r="D88" s="115">
        <f>(C88/C94)</f>
        <v>0.31413784681157897</v>
      </c>
      <c r="E88" s="109"/>
      <c r="F88" s="109"/>
      <c r="G88" s="97"/>
    </row>
    <row r="89" spans="1:7" s="11" customFormat="1" ht="12" customHeight="1" x14ac:dyDescent="0.3">
      <c r="A89" s="45"/>
      <c r="B89" s="113" t="s">
        <v>52</v>
      </c>
      <c r="C89" s="114">
        <v>0</v>
      </c>
      <c r="D89" s="115">
        <v>0</v>
      </c>
      <c r="E89" s="109"/>
      <c r="F89" s="109"/>
      <c r="G89" s="97"/>
    </row>
    <row r="90" spans="1:7" s="11" customFormat="1" ht="12" customHeight="1" x14ac:dyDescent="0.3">
      <c r="A90" s="45"/>
      <c r="B90" s="113" t="s">
        <v>53</v>
      </c>
      <c r="C90" s="114">
        <f>G39</f>
        <v>400000</v>
      </c>
      <c r="D90" s="115">
        <f>(C90/C94)</f>
        <v>3.2343665051385223E-2</v>
      </c>
      <c r="E90" s="109"/>
      <c r="F90" s="109"/>
      <c r="G90" s="97"/>
    </row>
    <row r="91" spans="1:7" s="11" customFormat="1" ht="12" customHeight="1" x14ac:dyDescent="0.3">
      <c r="A91" s="45"/>
      <c r="B91" s="113" t="s">
        <v>27</v>
      </c>
      <c r="C91" s="114">
        <f>G62</f>
        <v>3500144.8</v>
      </c>
      <c r="D91" s="115">
        <f>(C91/C94)</f>
        <v>0.28301877760636929</v>
      </c>
      <c r="E91" s="109"/>
      <c r="F91" s="109"/>
      <c r="G91" s="97"/>
    </row>
    <row r="92" spans="1:7" s="11" customFormat="1" ht="12" customHeight="1" x14ac:dyDescent="0.3">
      <c r="A92" s="45"/>
      <c r="B92" s="113" t="s">
        <v>54</v>
      </c>
      <c r="C92" s="114">
        <f>G69</f>
        <v>3993124</v>
      </c>
      <c r="D92" s="115">
        <f>(C92/C94)</f>
        <v>0.32288066291161888</v>
      </c>
      <c r="E92" s="116"/>
      <c r="F92" s="116"/>
      <c r="G92" s="97"/>
    </row>
    <row r="93" spans="1:7" s="11" customFormat="1" ht="12" customHeight="1" x14ac:dyDescent="0.3">
      <c r="A93" s="45"/>
      <c r="B93" s="113" t="s">
        <v>55</v>
      </c>
      <c r="C93" s="114">
        <f>G72</f>
        <v>588913.44000000006</v>
      </c>
      <c r="D93" s="115">
        <f>(C93/C94)</f>
        <v>4.7619047619047623E-2</v>
      </c>
      <c r="E93" s="116"/>
      <c r="F93" s="116"/>
      <c r="G93" s="97"/>
    </row>
    <row r="94" spans="1:7" s="11" customFormat="1" ht="12.75" customHeight="1" thickBot="1" x14ac:dyDescent="0.35">
      <c r="A94" s="45"/>
      <c r="B94" s="117" t="s">
        <v>56</v>
      </c>
      <c r="C94" s="118">
        <f>SUM(C88:C93)</f>
        <v>12367182.24</v>
      </c>
      <c r="D94" s="119">
        <f>SUM(D88:D93)</f>
        <v>1</v>
      </c>
      <c r="E94" s="116"/>
      <c r="F94" s="116"/>
      <c r="G94" s="97"/>
    </row>
    <row r="95" spans="1:7" s="11" customFormat="1" ht="12" customHeight="1" x14ac:dyDescent="0.3">
      <c r="A95" s="45"/>
      <c r="B95" s="96"/>
      <c r="C95" s="97"/>
      <c r="D95" s="97"/>
      <c r="E95" s="97"/>
      <c r="F95" s="97"/>
      <c r="G95" s="97"/>
    </row>
    <row r="96" spans="1:7" s="11" customFormat="1" ht="12.75" customHeight="1" x14ac:dyDescent="0.3">
      <c r="A96" s="45"/>
      <c r="B96" s="120"/>
      <c r="C96" s="97"/>
      <c r="D96" s="97"/>
      <c r="E96" s="97"/>
      <c r="F96" s="97"/>
      <c r="G96" s="97"/>
    </row>
    <row r="97" spans="1:7" s="11" customFormat="1" ht="12" customHeight="1" thickBot="1" x14ac:dyDescent="0.35">
      <c r="A97" s="121"/>
      <c r="B97" s="122"/>
      <c r="C97" s="123" t="s">
        <v>57</v>
      </c>
      <c r="D97" s="124"/>
      <c r="E97" s="125"/>
      <c r="F97" s="126"/>
      <c r="G97" s="97"/>
    </row>
    <row r="98" spans="1:7" s="11" customFormat="1" ht="12" customHeight="1" x14ac:dyDescent="0.3">
      <c r="A98" s="45"/>
      <c r="B98" s="127" t="s">
        <v>75</v>
      </c>
      <c r="C98" s="128">
        <v>34000</v>
      </c>
      <c r="D98" s="128">
        <v>35000</v>
      </c>
      <c r="E98" s="129">
        <v>37000</v>
      </c>
      <c r="F98" s="130"/>
      <c r="G98" s="131"/>
    </row>
    <row r="99" spans="1:7" s="11" customFormat="1" ht="12.75" customHeight="1" thickBot="1" x14ac:dyDescent="0.35">
      <c r="A99" s="45"/>
      <c r="B99" s="117" t="s">
        <v>67</v>
      </c>
      <c r="C99" s="132">
        <f>(G73/C98)</f>
        <v>363.74065411764707</v>
      </c>
      <c r="D99" s="132">
        <f>(G73/D98)</f>
        <v>353.34806400000002</v>
      </c>
      <c r="E99" s="133">
        <f>(G73/E98)</f>
        <v>334.24816864864863</v>
      </c>
      <c r="F99" s="130"/>
      <c r="G99" s="131"/>
    </row>
    <row r="100" spans="1:7" s="11" customFormat="1" ht="15.6" customHeight="1" x14ac:dyDescent="0.3">
      <c r="A100" s="45"/>
      <c r="B100" s="134" t="s">
        <v>58</v>
      </c>
      <c r="C100" s="134"/>
      <c r="D100" s="134"/>
      <c r="E100" s="134"/>
      <c r="F100" s="96"/>
      <c r="G100" s="96"/>
    </row>
    <row r="101" spans="1:7" s="11" customFormat="1" ht="11.25" customHeight="1" x14ac:dyDescent="0.3"/>
    <row r="102" spans="1:7" s="135" customFormat="1" ht="11.25" customHeight="1" x14ac:dyDescent="0.3"/>
    <row r="103" spans="1:7" s="135" customFormat="1" ht="11.25" customHeight="1" x14ac:dyDescent="0.3"/>
  </sheetData>
  <mergeCells count="9">
    <mergeCell ref="E9:F9"/>
    <mergeCell ref="E14:F14"/>
    <mergeCell ref="E15:F15"/>
    <mergeCell ref="B17:G17"/>
    <mergeCell ref="B100:E100"/>
    <mergeCell ref="B86:C86"/>
    <mergeCell ref="E13:F13"/>
    <mergeCell ref="E11:F11"/>
    <mergeCell ref="E10:F10"/>
  </mergeCells>
  <pageMargins left="0.748031" right="0.748031" top="0.98425200000000002" bottom="0.98425200000000002" header="0" footer="0"/>
  <pageSetup paperSize="14" scale="66" fitToHeight="0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Frutilla Mantención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Eduardo Chia Vásquez</cp:lastModifiedBy>
  <cp:lastPrinted>2021-12-12T13:46:30Z</cp:lastPrinted>
  <dcterms:created xsi:type="dcterms:W3CDTF">2020-11-27T12:49:26Z</dcterms:created>
  <dcterms:modified xsi:type="dcterms:W3CDTF">2022-06-18T19:21:41Z</dcterms:modified>
</cp:coreProperties>
</file>