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FRUTILLA" sheetId="1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2" l="1"/>
  <c r="D52" i="12" l="1"/>
  <c r="G52" i="12" s="1"/>
  <c r="G51" i="12" l="1"/>
  <c r="G46" i="12"/>
  <c r="G44" i="12"/>
  <c r="G43" i="12"/>
  <c r="G41" i="12"/>
  <c r="G40" i="12"/>
  <c r="G39" i="12"/>
  <c r="C74" i="12"/>
  <c r="G23" i="12"/>
  <c r="G22" i="12"/>
  <c r="G21" i="12"/>
  <c r="G12" i="12"/>
  <c r="G58" i="12" s="1"/>
  <c r="G53" i="12" l="1"/>
  <c r="C76" i="12" s="1"/>
  <c r="G24" i="12"/>
  <c r="C72" i="12" s="1"/>
  <c r="G47" i="12"/>
  <c r="C75" i="12" s="1"/>
  <c r="G55" i="12" l="1"/>
  <c r="G56" i="12" s="1"/>
  <c r="G57" i="12" s="1"/>
  <c r="D83" i="12" l="1"/>
  <c r="G59" i="12"/>
  <c r="C77" i="12"/>
  <c r="C78" i="12" s="1"/>
  <c r="D72" i="12" s="1"/>
  <c r="E83" i="12"/>
  <c r="C83" i="12"/>
  <c r="D74" i="12" l="1"/>
  <c r="D76" i="12"/>
  <c r="D75" i="12"/>
  <c r="D77" i="12"/>
  <c r="D78" i="12" l="1"/>
</calcChain>
</file>

<file path=xl/sharedStrings.xml><?xml version="1.0" encoding="utf-8"?>
<sst xmlns="http://schemas.openxmlformats.org/spreadsheetml/2006/main" count="131" uniqueCount="98">
  <si>
    <t>RUBRO O CULTIVO</t>
  </si>
  <si>
    <t>FRUTILLA año 2</t>
  </si>
  <si>
    <t>RENDIMIENTO (Kg/Há)</t>
  </si>
  <si>
    <t>VARIEDAD</t>
  </si>
  <si>
    <t>ALBION, CAMAROSA, CHANDLER</t>
  </si>
  <si>
    <t>FECHA ESTIMADA  PRECIO VENTA</t>
  </si>
  <si>
    <t>DICIEMBRE ENERO</t>
  </si>
  <si>
    <t>NIVEL TECNOLÓGICO</t>
  </si>
  <si>
    <t>Bajo</t>
  </si>
  <si>
    <t>PRECIO ESPERADO ($/kg)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</si>
  <si>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</si>
  <si>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</si>
  <si>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</si>
  <si>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</si>
  <si>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</si>
  <si>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</si>
  <si>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</si>
  <si>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</si>
  <si>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</si>
  <si>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</si>
  <si>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</si>
  <si>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</si>
  <si>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</si>
  <si>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</si>
  <si>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</si>
  <si>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</si>
  <si>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</si>
  <si>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</si>
  <si>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</si>
  <si>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</si>
  <si>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Aplicaciones</t>
  </si>
  <si>
    <t>JH</t>
  </si>
  <si>
    <t>Septiembre- Octubre</t>
  </si>
  <si>
    <t>Poda, cosecha y otros</t>
  </si>
  <si>
    <t>Noviembre-Febrero</t>
  </si>
  <si>
    <t>Riego</t>
  </si>
  <si>
    <t>Octubre-Enero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</si>
  <si>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</si>
  <si>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</si>
  <si>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</si>
  <si>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</si>
  <si>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</si>
  <si>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</si>
  <si>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</si>
  <si>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</si>
  <si>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</si>
  <si>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FERTLIZANTES</t>
  </si>
  <si>
    <t>Ultrasol multiproposito</t>
  </si>
  <si>
    <t>Kg</t>
  </si>
  <si>
    <t>Ultrasol produccion</t>
  </si>
  <si>
    <t>Septiembre-enero</t>
  </si>
  <si>
    <t>CONTROL DE PLAGAS Y ENFERMEDADES</t>
  </si>
  <si>
    <t>Polyben</t>
  </si>
  <si>
    <t>kg</t>
  </si>
  <si>
    <t>switch 62,5 wg</t>
  </si>
  <si>
    <t>paraquat</t>
  </si>
  <si>
    <t>L</t>
  </si>
  <si>
    <t>Mayo</t>
  </si>
  <si>
    <t>Punto 70 WP</t>
  </si>
  <si>
    <t>Subtotal Insumos</t>
  </si>
  <si>
    <t>OTROS</t>
  </si>
  <si>
    <t>Item</t>
  </si>
  <si>
    <t>Fletes</t>
  </si>
  <si>
    <t>u</t>
  </si>
  <si>
    <t>Agosto -Enero</t>
  </si>
  <si>
    <t>Envases</t>
  </si>
  <si>
    <t>Diciembre-Enero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</si>
  <si>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</si>
  <si>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</si>
  <si>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</si>
  <si>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</si>
  <si>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</si>
  <si>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</si>
  <si>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</si>
  <si>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</si>
  <si>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</si>
  <si>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</si>
  <si>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</si>
  <si>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</si>
  <si>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</si>
  <si>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</si>
  <si>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</si>
  <si>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</si>
  <si>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</si>
  <si>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</si>
  <si>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</si>
  <si>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</si>
  <si>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</si>
  <si>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</si>
  <si>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</si>
  <si>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</si>
  <si>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(kg/há)</t>
  </si>
  <si>
    <t>Costo unitario ($/kg) (*)</t>
  </si>
  <si>
    <t>(*): Este valor representa el valor mìnimo de venta del producto</t>
  </si>
  <si>
    <t>Julio-Septiembre</t>
  </si>
  <si>
    <t>Junio-julio</t>
  </si>
  <si>
    <t>Septiembre</t>
  </si>
  <si>
    <t>Nitrato de calcio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</si>
</sst>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0" fillId="2" borderId="17" xfId="0" applyFill="1" applyBorder="1"/>
    <xf numFmtId="0" fontId="14" fillId="6" borderId="19" xfId="0" applyFont="1" applyFill="1" applyBorder="1"/>
    <xf numFmtId="49" fontId="12" fillId="7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0" fontId="14" fillId="2" borderId="47" xfId="0" applyFont="1" applyFill="1" applyBorder="1"/>
    <xf numFmtId="0" fontId="12" fillId="6" borderId="19" xfId="0" applyFont="1" applyFill="1" applyBorder="1" applyAlignment="1">
      <alignment vertical="center"/>
    </xf>
    <xf numFmtId="0" fontId="9" fillId="8" borderId="18" xfId="0" applyFont="1" applyFill="1" applyBorder="1" applyAlignment="1">
      <alignment vertical="center"/>
    </xf>
    <xf numFmtId="49" fontId="17" fillId="8" borderId="19" xfId="0" applyNumberFormat="1" applyFont="1" applyFill="1" applyBorder="1" applyAlignment="1">
      <alignment vertical="center"/>
    </xf>
    <xf numFmtId="0" fontId="9" fillId="8" borderId="19" xfId="0" applyFont="1" applyFill="1" applyBorder="1" applyAlignment="1">
      <alignment vertical="center"/>
    </xf>
    <xf numFmtId="0" fontId="9" fillId="8" borderId="48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3" xfId="0" applyNumberFormat="1" applyFont="1" applyFill="1" applyBorder="1" applyAlignment="1">
      <alignment horizontal="center" wrapText="1"/>
    </xf>
    <xf numFmtId="49" fontId="6" fillId="3" borderId="54" xfId="0" applyNumberFormat="1" applyFont="1" applyFill="1" applyBorder="1" applyAlignment="1">
      <alignment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2" borderId="55" xfId="0" applyFont="1" applyFill="1" applyBorder="1" applyAlignment="1">
      <alignment horizontal="left" vertical="center" wrapText="1"/>
    </xf>
    <xf numFmtId="0" fontId="8" fillId="3" borderId="57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1" fontId="4" fillId="2" borderId="5" xfId="0" applyNumberFormat="1" applyFont="1" applyFill="1" applyBorder="1"/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/>
    <xf numFmtId="49" fontId="4" fillId="0" borderId="53" xfId="0" applyNumberFormat="1" applyFont="1" applyFill="1" applyBorder="1" applyAlignment="1">
      <alignment horizontal="left" vertical="center" wrapText="1"/>
    </xf>
    <xf numFmtId="49" fontId="4" fillId="2" borderId="53" xfId="0" applyNumberFormat="1" applyFont="1" applyFill="1" applyBorder="1" applyAlignment="1">
      <alignment horizontal="left"/>
    </xf>
    <xf numFmtId="49" fontId="4" fillId="2" borderId="53" xfId="0" applyNumberFormat="1" applyFont="1" applyFill="1" applyBorder="1" applyAlignment="1">
      <alignment horizontal="left" wrapText="1"/>
    </xf>
    <xf numFmtId="14" fontId="4" fillId="2" borderId="53" xfId="0" applyNumberFormat="1" applyFont="1" applyFill="1" applyBorder="1" applyAlignment="1">
      <alignment horizontal="left"/>
    </xf>
    <xf numFmtId="0" fontId="0" fillId="2" borderId="58" xfId="0" applyFill="1" applyBorder="1"/>
    <xf numFmtId="0" fontId="2" fillId="2" borderId="59" xfId="0" applyFont="1" applyFill="1" applyBorder="1" applyAlignment="1">
      <alignment wrapText="1"/>
    </xf>
    <xf numFmtId="49" fontId="4" fillId="2" borderId="52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horizontal="right"/>
    </xf>
    <xf numFmtId="3" fontId="4" fillId="0" borderId="52" xfId="0" applyNumberFormat="1" applyFont="1" applyBorder="1" applyAlignment="1">
      <alignment horizontal="right"/>
    </xf>
    <xf numFmtId="3" fontId="4" fillId="2" borderId="53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56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 vertical="center"/>
    </xf>
    <xf numFmtId="0" fontId="8" fillId="3" borderId="57" xfId="0" applyFont="1" applyFill="1" applyBorder="1" applyAlignment="1">
      <alignment horizontal="right" vertical="center"/>
    </xf>
    <xf numFmtId="1" fontId="7" fillId="2" borderId="55" xfId="0" applyNumberFormat="1" applyFont="1" applyFill="1" applyBorder="1" applyAlignment="1">
      <alignment horizontal="justify" vertical="top" wrapText="1"/>
    </xf>
    <xf numFmtId="3" fontId="12" fillId="7" borderId="50" xfId="0" applyNumberFormat="1" applyFont="1" applyFill="1" applyBorder="1" applyAlignment="1">
      <alignment vertical="center"/>
    </xf>
    <xf numFmtId="3" fontId="12" fillId="7" borderId="51" xfId="0" applyNumberFormat="1" applyFont="1" applyFill="1" applyBorder="1" applyAlignment="1">
      <alignment vertical="center"/>
    </xf>
    <xf numFmtId="49" fontId="18" fillId="3" borderId="52" xfId="0" applyNumberFormat="1" applyFont="1" applyFill="1" applyBorder="1" applyAlignment="1">
      <alignment vertical="center" wrapText="1"/>
    </xf>
    <xf numFmtId="0" fontId="4" fillId="2" borderId="6" xfId="0" applyFont="1" applyFill="1" applyBorder="1"/>
    <xf numFmtId="3" fontId="4" fillId="2" borderId="5" xfId="0" applyNumberFormat="1" applyFont="1" applyFill="1" applyBorder="1"/>
    <xf numFmtId="3" fontId="19" fillId="0" borderId="52" xfId="0" applyNumberFormat="1" applyFont="1" applyBorder="1" applyAlignment="1">
      <alignment horizontal="left"/>
    </xf>
    <xf numFmtId="3" fontId="6" fillId="3" borderId="13" xfId="0" applyNumberFormat="1" applyFont="1" applyFill="1" applyBorder="1" applyAlignment="1">
      <alignment horizontal="right" vertical="center"/>
    </xf>
    <xf numFmtId="3" fontId="6" fillId="3" borderId="57" xfId="0" applyNumberFormat="1" applyFont="1" applyFill="1" applyBorder="1" applyAlignment="1">
      <alignment vertical="center"/>
    </xf>
    <xf numFmtId="49" fontId="18" fillId="5" borderId="23" xfId="0" applyNumberFormat="1" applyFont="1" applyFill="1" applyBorder="1" applyAlignment="1">
      <alignment vertical="center"/>
    </xf>
    <xf numFmtId="0" fontId="18" fillId="5" borderId="24" xfId="0" applyFont="1" applyFill="1" applyBorder="1" applyAlignment="1">
      <alignment vertical="center"/>
    </xf>
    <xf numFmtId="164" fontId="18" fillId="5" borderId="25" xfId="0" applyNumberFormat="1" applyFont="1" applyFill="1" applyBorder="1" applyAlignment="1">
      <alignment vertical="center"/>
    </xf>
    <xf numFmtId="49" fontId="18" fillId="3" borderId="26" xfId="0" applyNumberFormat="1" applyFont="1" applyFill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164" fontId="18" fillId="3" borderId="27" xfId="0" applyNumberFormat="1" applyFont="1" applyFill="1" applyBorder="1" applyAlignment="1">
      <alignment vertical="center"/>
    </xf>
    <xf numFmtId="49" fontId="18" fillId="5" borderId="26" xfId="0" applyNumberFormat="1" applyFont="1" applyFill="1" applyBorder="1" applyAlignment="1">
      <alignment vertical="center"/>
    </xf>
    <xf numFmtId="0" fontId="18" fillId="5" borderId="13" xfId="0" applyFont="1" applyFill="1" applyBorder="1" applyAlignment="1">
      <alignment vertical="center"/>
    </xf>
    <xf numFmtId="164" fontId="18" fillId="5" borderId="27" xfId="0" applyNumberFormat="1" applyFont="1" applyFill="1" applyBorder="1" applyAlignment="1">
      <alignment vertical="center"/>
    </xf>
    <xf numFmtId="49" fontId="18" fillId="5" borderId="28" xfId="0" applyNumberFormat="1" applyFont="1" applyFill="1" applyBorder="1" applyAlignment="1">
      <alignment vertical="center"/>
    </xf>
    <xf numFmtId="0" fontId="18" fillId="5" borderId="29" xfId="0" applyFont="1" applyFill="1" applyBorder="1" applyAlignment="1">
      <alignment vertical="center"/>
    </xf>
    <xf numFmtId="164" fontId="18" fillId="5" borderId="29" xfId="0" applyNumberFormat="1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horizontal="right" wrapText="1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6" fillId="3" borderId="5" xfId="0" applyFont="1" applyFill="1" applyBorder="1" applyAlignment="1">
      <alignment horizontal="right" vertical="center"/>
    </xf>
    <xf numFmtId="3" fontId="6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409575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57" workbookViewId="0">
      <selection activeCell="K35" sqref="K3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5703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7"/>
      <c r="C8" s="3"/>
      <c r="D8" s="2"/>
      <c r="E8" s="3"/>
      <c r="F8" s="3"/>
      <c r="G8" s="3"/>
    </row>
    <row r="9" spans="1:7" ht="12" customHeight="1" x14ac:dyDescent="0.25">
      <c r="A9" s="62"/>
      <c r="B9" s="131" t="s">
        <v>0</v>
      </c>
      <c r="C9" s="114" t="s">
        <v>1</v>
      </c>
      <c r="D9" s="132"/>
      <c r="E9" s="154" t="s">
        <v>2</v>
      </c>
      <c r="F9" s="155"/>
      <c r="G9" s="133">
        <v>23000</v>
      </c>
    </row>
    <row r="10" spans="1:7" ht="25.5" x14ac:dyDescent="0.25">
      <c r="A10" s="62"/>
      <c r="B10" s="119" t="s">
        <v>3</v>
      </c>
      <c r="C10" s="113" t="s">
        <v>4</v>
      </c>
      <c r="D10" s="132"/>
      <c r="E10" s="156" t="s">
        <v>5</v>
      </c>
      <c r="F10" s="157"/>
      <c r="G10" s="5" t="s">
        <v>6</v>
      </c>
    </row>
    <row r="11" spans="1:7" ht="15" x14ac:dyDescent="0.25">
      <c r="A11" s="62"/>
      <c r="B11" s="119" t="s">
        <v>7</v>
      </c>
      <c r="C11" s="114" t="s">
        <v>8</v>
      </c>
      <c r="D11" s="132"/>
      <c r="E11" s="156" t="s">
        <v>9</v>
      </c>
      <c r="F11" s="157"/>
      <c r="G11" s="104">
        <v>700</v>
      </c>
    </row>
    <row r="12" spans="1:7" ht="11.25" customHeight="1" x14ac:dyDescent="0.25">
      <c r="A12" s="62"/>
      <c r="B12" s="119" t="s">
        <v>10</v>
      </c>
      <c r="C12" s="115" t="s">
        <v>11</v>
      </c>
      <c r="D12" s="132"/>
      <c r="E12" s="102" t="s">
        <v>12</v>
      </c>
      <c r="F12" s="103"/>
      <c r="G12" s="7">
        <f>(G9*G11)</f>
        <v>16100000</v>
      </c>
    </row>
    <row r="13" spans="1:7" ht="11.25" customHeight="1" x14ac:dyDescent="0.25">
      <c r="A13" s="62"/>
      <c r="B13" s="119" t="s">
        <v>13</v>
      </c>
      <c r="C13" s="114" t="s">
        <v>14</v>
      </c>
      <c r="D13" s="132"/>
      <c r="E13" s="156" t="s">
        <v>15</v>
      </c>
      <c r="F13" s="157"/>
      <c r="G13" s="5" t="s">
        <v>16</v>
      </c>
    </row>
    <row r="14" spans="1:7" ht="13.5" customHeight="1" x14ac:dyDescent="0.25">
      <c r="A14" s="62"/>
      <c r="B14" s="119" t="s">
        <v>17</v>
      </c>
      <c r="C14" s="114" t="s">
        <v>14</v>
      </c>
      <c r="D14" s="132"/>
      <c r="E14" s="156" t="s">
        <v>18</v>
      </c>
      <c r="F14" s="157"/>
      <c r="G14" s="5" t="s">
        <v>6</v>
      </c>
    </row>
    <row r="15" spans="1:7" ht="15" x14ac:dyDescent="0.25">
      <c r="A15" s="62"/>
      <c r="B15" s="119" t="s">
        <v>19</v>
      </c>
      <c r="C15" s="116">
        <v>44727</v>
      </c>
      <c r="D15" s="132"/>
      <c r="E15" s="158" t="s">
        <v>20</v>
      </c>
      <c r="F15" s="159"/>
      <c r="G15" s="6" t="s">
        <v>21</v>
      </c>
    </row>
    <row r="16" spans="1:7" ht="12" customHeight="1" x14ac:dyDescent="0.25">
      <c r="A16" s="2"/>
      <c r="B16" s="118"/>
      <c r="C16" s="8"/>
      <c r="D16" s="9"/>
      <c r="E16" s="10"/>
      <c r="F16" s="10"/>
      <c r="G16" s="11"/>
    </row>
    <row r="17" spans="1:7" ht="12" customHeight="1" x14ac:dyDescent="0.25">
      <c r="A17" s="12"/>
      <c r="B17" s="150" t="s">
        <v>22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13"/>
      <c r="C18" s="14"/>
      <c r="D18" s="14"/>
      <c r="E18" s="14"/>
      <c r="F18" s="15"/>
      <c r="G18" s="15"/>
    </row>
    <row r="19" spans="1:7" ht="12" customHeight="1" x14ac:dyDescent="0.25">
      <c r="A19" s="4"/>
      <c r="B19" s="16" t="s">
        <v>23</v>
      </c>
      <c r="C19" s="17"/>
      <c r="D19" s="18"/>
      <c r="E19" s="18"/>
      <c r="F19" s="18"/>
      <c r="G19" s="18"/>
    </row>
    <row r="20" spans="1:7" ht="24" customHeight="1" x14ac:dyDescent="0.25">
      <c r="A20" s="12"/>
      <c r="B20" s="97" t="s">
        <v>24</v>
      </c>
      <c r="C20" s="19" t="s">
        <v>25</v>
      </c>
      <c r="D20" s="19" t="s">
        <v>26</v>
      </c>
      <c r="E20" s="19" t="s">
        <v>27</v>
      </c>
      <c r="F20" s="19" t="s">
        <v>28</v>
      </c>
      <c r="G20" s="19" t="s">
        <v>29</v>
      </c>
    </row>
    <row r="21" spans="1:7" ht="12.75" customHeight="1" x14ac:dyDescent="0.25">
      <c r="A21" s="62"/>
      <c r="B21" s="134" t="s">
        <v>30</v>
      </c>
      <c r="C21" s="95" t="s">
        <v>31</v>
      </c>
      <c r="D21" s="21">
        <v>20</v>
      </c>
      <c r="E21" s="6" t="s">
        <v>32</v>
      </c>
      <c r="F21" s="7">
        <v>20000</v>
      </c>
      <c r="G21" s="7">
        <f>(D21*F21)</f>
        <v>400000</v>
      </c>
    </row>
    <row r="22" spans="1:7" ht="12.75" customHeight="1" x14ac:dyDescent="0.25">
      <c r="A22" s="62"/>
      <c r="B22" s="134" t="s">
        <v>33</v>
      </c>
      <c r="C22" s="95" t="s">
        <v>31</v>
      </c>
      <c r="D22" s="21">
        <v>120</v>
      </c>
      <c r="E22" s="6" t="s">
        <v>34</v>
      </c>
      <c r="F22" s="7">
        <v>20000</v>
      </c>
      <c r="G22" s="7">
        <f t="shared" ref="G22:G23" si="0">(D22*F22)</f>
        <v>2400000</v>
      </c>
    </row>
    <row r="23" spans="1:7" ht="12.75" customHeight="1" x14ac:dyDescent="0.25">
      <c r="A23" s="62"/>
      <c r="B23" s="134" t="s">
        <v>35</v>
      </c>
      <c r="C23" s="95" t="s">
        <v>31</v>
      </c>
      <c r="D23" s="21">
        <v>17</v>
      </c>
      <c r="E23" s="6" t="s">
        <v>36</v>
      </c>
      <c r="F23" s="7">
        <v>20000</v>
      </c>
      <c r="G23" s="7">
        <f t="shared" si="0"/>
        <v>340000</v>
      </c>
    </row>
    <row r="24" spans="1:7" s="1" customFormat="1" ht="12.75" customHeight="1" x14ac:dyDescent="0.25">
      <c r="A24" s="12"/>
      <c r="B24" s="96" t="s">
        <v>37</v>
      </c>
      <c r="C24" s="22"/>
      <c r="D24" s="22"/>
      <c r="E24" s="160"/>
      <c r="F24" s="160"/>
      <c r="G24" s="161">
        <f>SUM(G21:G23)</f>
        <v>3140000</v>
      </c>
    </row>
    <row r="25" spans="1:7" s="1" customFormat="1" ht="12" customHeight="1" x14ac:dyDescent="0.25">
      <c r="A25" s="2"/>
      <c r="B25" s="13"/>
      <c r="C25" s="15"/>
      <c r="D25" s="15"/>
      <c r="E25" s="15"/>
      <c r="F25" s="23"/>
      <c r="G25" s="23"/>
    </row>
    <row r="26" spans="1:7" s="1" customFormat="1" ht="12" customHeight="1" x14ac:dyDescent="0.25">
      <c r="A26" s="4"/>
      <c r="B26" s="24" t="s">
        <v>38</v>
      </c>
      <c r="C26" s="25"/>
      <c r="D26" s="26"/>
      <c r="E26" s="26"/>
      <c r="F26" s="27"/>
      <c r="G26" s="27"/>
    </row>
    <row r="27" spans="1:7" s="1" customFormat="1" ht="24" customHeight="1" x14ac:dyDescent="0.25">
      <c r="A27" s="4"/>
      <c r="B27" s="28" t="s">
        <v>24</v>
      </c>
      <c r="C27" s="29" t="s">
        <v>25</v>
      </c>
      <c r="D27" s="29" t="s">
        <v>26</v>
      </c>
      <c r="E27" s="28" t="s">
        <v>27</v>
      </c>
      <c r="F27" s="29" t="s">
        <v>28</v>
      </c>
      <c r="G27" s="28" t="s">
        <v>29</v>
      </c>
    </row>
    <row r="28" spans="1:7" s="1" customFormat="1" ht="12" customHeight="1" x14ac:dyDescent="0.25">
      <c r="A28" s="4"/>
      <c r="B28" s="30"/>
      <c r="C28" s="31"/>
      <c r="D28" s="31"/>
      <c r="E28" s="31"/>
      <c r="F28" s="30"/>
      <c r="G28" s="30"/>
    </row>
    <row r="29" spans="1:7" s="1" customFormat="1" ht="12" customHeight="1" x14ac:dyDescent="0.25">
      <c r="A29" s="4"/>
      <c r="B29" s="32" t="s">
        <v>39</v>
      </c>
      <c r="C29" s="33"/>
      <c r="D29" s="33"/>
      <c r="E29" s="33"/>
      <c r="F29" s="34"/>
      <c r="G29" s="34"/>
    </row>
    <row r="30" spans="1:7" s="1" customFormat="1" ht="12" customHeight="1" x14ac:dyDescent="0.25">
      <c r="A30" s="2"/>
      <c r="B30" s="35"/>
      <c r="C30" s="36"/>
      <c r="D30" s="36"/>
      <c r="E30" s="36"/>
      <c r="F30" s="37"/>
      <c r="G30" s="37"/>
    </row>
    <row r="31" spans="1:7" s="1" customFormat="1" ht="12" customHeight="1" x14ac:dyDescent="0.25">
      <c r="A31" s="4"/>
      <c r="B31" s="24" t="s">
        <v>40</v>
      </c>
      <c r="C31" s="25"/>
      <c r="D31" s="26"/>
      <c r="E31" s="26"/>
      <c r="F31" s="27"/>
      <c r="G31" s="27"/>
    </row>
    <row r="32" spans="1:7" s="1" customFormat="1" ht="24" customHeight="1" x14ac:dyDescent="0.25">
      <c r="A32" s="4"/>
      <c r="B32" s="38" t="s">
        <v>24</v>
      </c>
      <c r="C32" s="38" t="s">
        <v>25</v>
      </c>
      <c r="D32" s="38" t="s">
        <v>26</v>
      </c>
      <c r="E32" s="38" t="s">
        <v>27</v>
      </c>
      <c r="F32" s="39" t="s">
        <v>28</v>
      </c>
      <c r="G32" s="38" t="s">
        <v>29</v>
      </c>
    </row>
    <row r="33" spans="1:11" s="1" customFormat="1" ht="12.75" customHeight="1" x14ac:dyDescent="0.25">
      <c r="A33" s="12"/>
      <c r="B33" s="101"/>
      <c r="C33" s="20"/>
      <c r="D33" s="21"/>
      <c r="E33" s="6"/>
      <c r="F33" s="7"/>
      <c r="G33" s="7"/>
    </row>
    <row r="34" spans="1:11" s="1" customFormat="1" ht="12.75" customHeight="1" x14ac:dyDescent="0.25">
      <c r="A34" s="4"/>
      <c r="B34" s="40" t="s">
        <v>41</v>
      </c>
      <c r="C34" s="41"/>
      <c r="D34" s="41"/>
      <c r="E34" s="41"/>
      <c r="F34" s="42"/>
      <c r="G34" s="43"/>
    </row>
    <row r="35" spans="1:11" s="1" customFormat="1" ht="12" customHeight="1" x14ac:dyDescent="0.25">
      <c r="A35" s="2"/>
      <c r="B35" s="35"/>
      <c r="C35" s="36"/>
      <c r="D35" s="36"/>
      <c r="E35" s="36"/>
      <c r="F35" s="37"/>
      <c r="G35" s="37"/>
    </row>
    <row r="36" spans="1:11" s="1" customFormat="1" ht="12" customHeight="1" x14ac:dyDescent="0.25">
      <c r="A36" s="4"/>
      <c r="B36" s="24" t="s">
        <v>42</v>
      </c>
      <c r="C36" s="25"/>
      <c r="D36" s="26"/>
      <c r="E36" s="26"/>
      <c r="F36" s="27"/>
      <c r="G36" s="27"/>
    </row>
    <row r="37" spans="1:11" s="1" customFormat="1" ht="24" customHeight="1" x14ac:dyDescent="0.25">
      <c r="A37" s="4"/>
      <c r="B37" s="39" t="s">
        <v>43</v>
      </c>
      <c r="C37" s="39" t="s">
        <v>44</v>
      </c>
      <c r="D37" s="39" t="s">
        <v>45</v>
      </c>
      <c r="E37" s="39" t="s">
        <v>27</v>
      </c>
      <c r="F37" s="39" t="s">
        <v>28</v>
      </c>
      <c r="G37" s="39" t="s">
        <v>29</v>
      </c>
      <c r="K37" s="94"/>
    </row>
    <row r="38" spans="1:11" s="1" customFormat="1" ht="12.75" customHeight="1" x14ac:dyDescent="0.25">
      <c r="A38" s="12"/>
      <c r="B38" s="44" t="s">
        <v>46</v>
      </c>
      <c r="C38" s="45"/>
      <c r="D38" s="45"/>
      <c r="E38" s="45"/>
      <c r="F38" s="99"/>
      <c r="G38" s="45"/>
      <c r="K38" s="94"/>
    </row>
    <row r="39" spans="1:11" s="1" customFormat="1" ht="12.75" customHeight="1" x14ac:dyDescent="0.25">
      <c r="A39" s="12"/>
      <c r="B39" s="102" t="s">
        <v>47</v>
      </c>
      <c r="C39" s="46" t="s">
        <v>48</v>
      </c>
      <c r="D39" s="120">
        <v>94</v>
      </c>
      <c r="E39" s="121" t="s">
        <v>94</v>
      </c>
      <c r="F39" s="122">
        <v>2166</v>
      </c>
      <c r="G39" s="123">
        <f>D39*F39</f>
        <v>203604</v>
      </c>
      <c r="I39" s="98"/>
    </row>
    <row r="40" spans="1:11" s="1" customFormat="1" ht="12.75" customHeight="1" x14ac:dyDescent="0.25">
      <c r="A40" s="12"/>
      <c r="B40" s="102" t="s">
        <v>49</v>
      </c>
      <c r="C40" s="46" t="s">
        <v>48</v>
      </c>
      <c r="D40" s="120">
        <v>290</v>
      </c>
      <c r="E40" s="121" t="s">
        <v>50</v>
      </c>
      <c r="F40" s="122">
        <v>2166</v>
      </c>
      <c r="G40" s="123">
        <f t="shared" ref="G40:G46" si="1">D40*F40</f>
        <v>628140</v>
      </c>
      <c r="I40" s="98"/>
    </row>
    <row r="41" spans="1:11" s="1" customFormat="1" ht="12.75" customHeight="1" x14ac:dyDescent="0.25">
      <c r="A41" s="12"/>
      <c r="B41" s="102" t="s">
        <v>97</v>
      </c>
      <c r="C41" s="46" t="s">
        <v>48</v>
      </c>
      <c r="D41" s="120">
        <v>60</v>
      </c>
      <c r="E41" s="121" t="s">
        <v>50</v>
      </c>
      <c r="F41" s="122">
        <v>897</v>
      </c>
      <c r="G41" s="123">
        <f t="shared" si="1"/>
        <v>53820</v>
      </c>
      <c r="I41" s="98"/>
    </row>
    <row r="42" spans="1:11" s="1" customFormat="1" ht="24.75" customHeight="1" x14ac:dyDescent="0.25">
      <c r="A42" s="12"/>
      <c r="B42" s="128" t="s">
        <v>51</v>
      </c>
      <c r="C42" s="47"/>
      <c r="D42" s="124"/>
      <c r="E42" s="125"/>
      <c r="F42" s="122"/>
      <c r="G42" s="123"/>
      <c r="I42" s="98"/>
    </row>
    <row r="43" spans="1:11" s="1" customFormat="1" ht="12.75" customHeight="1" x14ac:dyDescent="0.25">
      <c r="A43" s="12"/>
      <c r="B43" s="102" t="s">
        <v>52</v>
      </c>
      <c r="C43" s="46" t="s">
        <v>53</v>
      </c>
      <c r="D43" s="120">
        <v>0.4</v>
      </c>
      <c r="E43" s="121" t="s">
        <v>95</v>
      </c>
      <c r="F43" s="122">
        <v>16185</v>
      </c>
      <c r="G43" s="123">
        <f t="shared" si="1"/>
        <v>6474</v>
      </c>
      <c r="I43" s="98"/>
    </row>
    <row r="44" spans="1:11" s="1" customFormat="1" ht="12.75" customHeight="1" x14ac:dyDescent="0.25">
      <c r="A44" s="12"/>
      <c r="B44" s="102" t="s">
        <v>54</v>
      </c>
      <c r="C44" s="46" t="s">
        <v>48</v>
      </c>
      <c r="D44" s="120">
        <v>0.85</v>
      </c>
      <c r="E44" s="121" t="s">
        <v>96</v>
      </c>
      <c r="F44" s="122">
        <v>5880</v>
      </c>
      <c r="G44" s="123">
        <f t="shared" si="1"/>
        <v>4998</v>
      </c>
      <c r="I44" s="98"/>
    </row>
    <row r="45" spans="1:11" s="1" customFormat="1" ht="12.75" customHeight="1" x14ac:dyDescent="0.25">
      <c r="A45" s="12"/>
      <c r="B45" s="102" t="s">
        <v>55</v>
      </c>
      <c r="C45" s="46" t="s">
        <v>56</v>
      </c>
      <c r="D45" s="120">
        <v>4.25</v>
      </c>
      <c r="E45" s="121" t="s">
        <v>57</v>
      </c>
      <c r="F45" s="122">
        <v>8580</v>
      </c>
      <c r="G45" s="123">
        <f t="shared" si="1"/>
        <v>36465</v>
      </c>
      <c r="I45" s="98"/>
    </row>
    <row r="46" spans="1:11" s="1" customFormat="1" ht="12.75" customHeight="1" x14ac:dyDescent="0.25">
      <c r="A46" s="12"/>
      <c r="B46" s="102" t="s">
        <v>58</v>
      </c>
      <c r="C46" s="47" t="s">
        <v>48</v>
      </c>
      <c r="D46" s="124">
        <v>1</v>
      </c>
      <c r="E46" s="121" t="s">
        <v>96</v>
      </c>
      <c r="F46" s="122">
        <v>129760</v>
      </c>
      <c r="G46" s="123">
        <f t="shared" si="1"/>
        <v>129760</v>
      </c>
      <c r="I46" s="98"/>
    </row>
    <row r="47" spans="1:11" s="1" customFormat="1" ht="13.5" customHeight="1" x14ac:dyDescent="0.25">
      <c r="A47" s="4"/>
      <c r="B47" s="48" t="s">
        <v>59</v>
      </c>
      <c r="C47" s="49"/>
      <c r="D47" s="126"/>
      <c r="E47" s="126"/>
      <c r="F47" s="127"/>
      <c r="G47" s="135">
        <f>SUM(G38:G46)</f>
        <v>1063261</v>
      </c>
    </row>
    <row r="48" spans="1:11" s="1" customFormat="1" ht="12" customHeight="1" x14ac:dyDescent="0.25">
      <c r="A48" s="2"/>
      <c r="B48" s="35"/>
      <c r="C48" s="36"/>
      <c r="D48" s="36"/>
      <c r="E48" s="50"/>
      <c r="F48" s="37"/>
      <c r="G48" s="37"/>
    </row>
    <row r="49" spans="1:7" s="1" customFormat="1" ht="12" customHeight="1" x14ac:dyDescent="0.25">
      <c r="A49" s="4"/>
      <c r="B49" s="24" t="s">
        <v>60</v>
      </c>
      <c r="C49" s="25"/>
      <c r="D49" s="26"/>
      <c r="E49" s="26"/>
      <c r="F49" s="27"/>
      <c r="G49" s="27"/>
    </row>
    <row r="50" spans="1:7" s="1" customFormat="1" ht="24" customHeight="1" x14ac:dyDescent="0.25">
      <c r="A50" s="4"/>
      <c r="B50" s="38" t="s">
        <v>61</v>
      </c>
      <c r="C50" s="39" t="s">
        <v>44</v>
      </c>
      <c r="D50" s="39" t="s">
        <v>45</v>
      </c>
      <c r="E50" s="38" t="s">
        <v>27</v>
      </c>
      <c r="F50" s="39" t="s">
        <v>28</v>
      </c>
      <c r="G50" s="38" t="s">
        <v>29</v>
      </c>
    </row>
    <row r="51" spans="1:7" s="1" customFormat="1" ht="12.75" customHeight="1" x14ac:dyDescent="0.25">
      <c r="A51" s="12"/>
      <c r="B51" s="105" t="s">
        <v>62</v>
      </c>
      <c r="C51" s="106" t="s">
        <v>63</v>
      </c>
      <c r="D51" s="107">
        <v>60</v>
      </c>
      <c r="E51" s="149" t="s">
        <v>64</v>
      </c>
      <c r="F51" s="107">
        <v>20000</v>
      </c>
      <c r="G51" s="107">
        <f>D51*F51</f>
        <v>1200000</v>
      </c>
    </row>
    <row r="52" spans="1:7" s="1" customFormat="1" ht="12.75" customHeight="1" x14ac:dyDescent="0.25">
      <c r="A52" s="62"/>
      <c r="B52" s="110" t="s">
        <v>65</v>
      </c>
      <c r="C52" s="111" t="s">
        <v>63</v>
      </c>
      <c r="D52" s="112">
        <f>G9/1</f>
        <v>23000</v>
      </c>
      <c r="E52" s="149" t="s">
        <v>66</v>
      </c>
      <c r="F52" s="112">
        <v>110</v>
      </c>
      <c r="G52" s="112">
        <f>D52*F52</f>
        <v>2530000</v>
      </c>
    </row>
    <row r="53" spans="1:7" s="1" customFormat="1" ht="13.5" customHeight="1" x14ac:dyDescent="0.25">
      <c r="A53" s="4"/>
      <c r="B53" s="108" t="s">
        <v>67</v>
      </c>
      <c r="C53" s="109"/>
      <c r="D53" s="109"/>
      <c r="E53" s="109"/>
      <c r="F53" s="100"/>
      <c r="G53" s="136">
        <f>SUM(G51:G52)</f>
        <v>3730000</v>
      </c>
    </row>
    <row r="54" spans="1:7" s="1" customFormat="1" ht="12" customHeight="1" x14ac:dyDescent="0.25">
      <c r="A54" s="2"/>
      <c r="B54" s="65"/>
      <c r="C54" s="65"/>
      <c r="D54" s="65"/>
      <c r="E54" s="65"/>
      <c r="F54" s="66"/>
      <c r="G54" s="66"/>
    </row>
    <row r="55" spans="1:7" s="1" customFormat="1" ht="12" customHeight="1" x14ac:dyDescent="0.25">
      <c r="A55" s="62"/>
      <c r="B55" s="137" t="s">
        <v>68</v>
      </c>
      <c r="C55" s="138"/>
      <c r="D55" s="138"/>
      <c r="E55" s="138"/>
      <c r="F55" s="138"/>
      <c r="G55" s="139">
        <f>G24+G34+G47+G53</f>
        <v>7933261</v>
      </c>
    </row>
    <row r="56" spans="1:7" s="1" customFormat="1" ht="12" customHeight="1" x14ac:dyDescent="0.25">
      <c r="A56" s="62"/>
      <c r="B56" s="140" t="s">
        <v>69</v>
      </c>
      <c r="C56" s="141"/>
      <c r="D56" s="141"/>
      <c r="E56" s="141"/>
      <c r="F56" s="141"/>
      <c r="G56" s="142">
        <f>G55*0.05</f>
        <v>396663.05000000005</v>
      </c>
    </row>
    <row r="57" spans="1:7" s="1" customFormat="1" ht="12" customHeight="1" x14ac:dyDescent="0.25">
      <c r="A57" s="62"/>
      <c r="B57" s="143" t="s">
        <v>70</v>
      </c>
      <c r="C57" s="144"/>
      <c r="D57" s="144"/>
      <c r="E57" s="144"/>
      <c r="F57" s="144"/>
      <c r="G57" s="145">
        <f>G56+G55</f>
        <v>8329924.0499999998</v>
      </c>
    </row>
    <row r="58" spans="1:7" s="1" customFormat="1" ht="12" customHeight="1" x14ac:dyDescent="0.25">
      <c r="A58" s="62"/>
      <c r="B58" s="140" t="s">
        <v>71</v>
      </c>
      <c r="C58" s="141"/>
      <c r="D58" s="141"/>
      <c r="E58" s="141"/>
      <c r="F58" s="141"/>
      <c r="G58" s="142">
        <f>G12</f>
        <v>16100000</v>
      </c>
    </row>
    <row r="59" spans="1:7" s="1" customFormat="1" ht="12" customHeight="1" x14ac:dyDescent="0.25">
      <c r="A59" s="62"/>
      <c r="B59" s="146" t="s">
        <v>72</v>
      </c>
      <c r="C59" s="147"/>
      <c r="D59" s="147"/>
      <c r="E59" s="147"/>
      <c r="F59" s="147"/>
      <c r="G59" s="148">
        <f>G58-G57</f>
        <v>7770075.9500000002</v>
      </c>
    </row>
    <row r="60" spans="1:7" s="1" customFormat="1" ht="12" customHeight="1" x14ac:dyDescent="0.25">
      <c r="A60" s="62"/>
      <c r="B60" s="63" t="s">
        <v>73</v>
      </c>
      <c r="C60" s="64"/>
      <c r="D60" s="64"/>
      <c r="E60" s="64"/>
      <c r="F60" s="64"/>
      <c r="G60" s="59"/>
    </row>
    <row r="61" spans="1:7" s="1" customFormat="1" ht="12.75" customHeight="1" thickBot="1" x14ac:dyDescent="0.3">
      <c r="A61" s="62"/>
      <c r="B61" s="67"/>
      <c r="C61" s="64"/>
      <c r="D61" s="64"/>
      <c r="E61" s="64"/>
      <c r="F61" s="64"/>
      <c r="G61" s="59"/>
    </row>
    <row r="62" spans="1:7" s="1" customFormat="1" ht="12" customHeight="1" x14ac:dyDescent="0.25">
      <c r="A62" s="62"/>
      <c r="B62" s="79" t="s">
        <v>74</v>
      </c>
      <c r="C62" s="80"/>
      <c r="D62" s="80"/>
      <c r="E62" s="80"/>
      <c r="F62" s="81"/>
      <c r="G62" s="59"/>
    </row>
    <row r="63" spans="1:7" s="1" customFormat="1" ht="12" customHeight="1" x14ac:dyDescent="0.25">
      <c r="A63" s="62"/>
      <c r="B63" s="82" t="s">
        <v>75</v>
      </c>
      <c r="C63" s="61"/>
      <c r="D63" s="61"/>
      <c r="E63" s="61"/>
      <c r="F63" s="83"/>
      <c r="G63" s="59"/>
    </row>
    <row r="64" spans="1:7" s="1" customFormat="1" ht="12" customHeight="1" x14ac:dyDescent="0.25">
      <c r="A64" s="62"/>
      <c r="B64" s="82" t="s">
        <v>76</v>
      </c>
      <c r="C64" s="61"/>
      <c r="D64" s="61"/>
      <c r="E64" s="61"/>
      <c r="F64" s="83"/>
      <c r="G64" s="59"/>
    </row>
    <row r="65" spans="1:7" s="1" customFormat="1" ht="12" customHeight="1" x14ac:dyDescent="0.25">
      <c r="A65" s="62"/>
      <c r="B65" s="82" t="s">
        <v>77</v>
      </c>
      <c r="C65" s="61"/>
      <c r="D65" s="61"/>
      <c r="E65" s="61"/>
      <c r="F65" s="83"/>
      <c r="G65" s="59"/>
    </row>
    <row r="66" spans="1:7" s="1" customFormat="1" ht="12" customHeight="1" x14ac:dyDescent="0.25">
      <c r="A66" s="62"/>
      <c r="B66" s="82" t="s">
        <v>78</v>
      </c>
      <c r="C66" s="61"/>
      <c r="D66" s="61"/>
      <c r="E66" s="61"/>
      <c r="F66" s="83"/>
      <c r="G66" s="59"/>
    </row>
    <row r="67" spans="1:7" s="1" customFormat="1" ht="12" customHeight="1" x14ac:dyDescent="0.25">
      <c r="A67" s="62"/>
      <c r="B67" s="82" t="s">
        <v>79</v>
      </c>
      <c r="C67" s="61"/>
      <c r="D67" s="61"/>
      <c r="E67" s="61"/>
      <c r="F67" s="83"/>
      <c r="G67" s="59"/>
    </row>
    <row r="68" spans="1:7" s="1" customFormat="1" ht="12.75" customHeight="1" thickBot="1" x14ac:dyDescent="0.3">
      <c r="A68" s="62"/>
      <c r="B68" s="84" t="s">
        <v>80</v>
      </c>
      <c r="C68" s="85"/>
      <c r="D68" s="85"/>
      <c r="E68" s="85"/>
      <c r="F68" s="86"/>
      <c r="G68" s="59"/>
    </row>
    <row r="69" spans="1:7" s="1" customFormat="1" ht="12.75" customHeight="1" x14ac:dyDescent="0.25">
      <c r="A69" s="62"/>
      <c r="B69" s="77"/>
      <c r="C69" s="61"/>
      <c r="D69" s="61"/>
      <c r="E69" s="61"/>
      <c r="F69" s="61"/>
      <c r="G69" s="59"/>
    </row>
    <row r="70" spans="1:7" s="1" customFormat="1" ht="15" customHeight="1" thickBot="1" x14ac:dyDescent="0.3">
      <c r="A70" s="62"/>
      <c r="B70" s="152" t="s">
        <v>81</v>
      </c>
      <c r="C70" s="153"/>
      <c r="D70" s="76"/>
      <c r="E70" s="52"/>
      <c r="F70" s="52"/>
      <c r="G70" s="59"/>
    </row>
    <row r="71" spans="1:7" s="1" customFormat="1" ht="12" customHeight="1" x14ac:dyDescent="0.25">
      <c r="A71" s="62"/>
      <c r="B71" s="69" t="s">
        <v>61</v>
      </c>
      <c r="C71" s="53" t="s">
        <v>82</v>
      </c>
      <c r="D71" s="70" t="s">
        <v>83</v>
      </c>
      <c r="E71" s="52"/>
      <c r="F71" s="52"/>
      <c r="G71" s="59"/>
    </row>
    <row r="72" spans="1:7" s="1" customFormat="1" ht="12" customHeight="1" x14ac:dyDescent="0.25">
      <c r="A72" s="62"/>
      <c r="B72" s="71" t="s">
        <v>84</v>
      </c>
      <c r="C72" s="54">
        <f>G24</f>
        <v>3140000</v>
      </c>
      <c r="D72" s="72">
        <f>(C72/C78)</f>
        <v>0.37695421724763506</v>
      </c>
      <c r="E72" s="52"/>
      <c r="F72" s="52"/>
      <c r="G72" s="59"/>
    </row>
    <row r="73" spans="1:7" s="1" customFormat="1" ht="12" customHeight="1" x14ac:dyDescent="0.25">
      <c r="A73" s="62"/>
      <c r="B73" s="71" t="s">
        <v>85</v>
      </c>
      <c r="C73" s="55">
        <v>0</v>
      </c>
      <c r="D73" s="72">
        <v>0</v>
      </c>
      <c r="E73" s="52"/>
      <c r="F73" s="52"/>
      <c r="G73" s="59"/>
    </row>
    <row r="74" spans="1:7" s="1" customFormat="1" ht="12" customHeight="1" x14ac:dyDescent="0.25">
      <c r="A74" s="62"/>
      <c r="B74" s="71" t="s">
        <v>86</v>
      </c>
      <c r="C74" s="54">
        <f>G34</f>
        <v>0</v>
      </c>
      <c r="D74" s="72">
        <f>(C74/C78)</f>
        <v>0</v>
      </c>
      <c r="E74" s="52"/>
      <c r="F74" s="52"/>
      <c r="G74" s="59"/>
    </row>
    <row r="75" spans="1:7" s="1" customFormat="1" ht="12" customHeight="1" x14ac:dyDescent="0.25">
      <c r="A75" s="62"/>
      <c r="B75" s="71" t="s">
        <v>43</v>
      </c>
      <c r="C75" s="54">
        <f>G47</f>
        <v>1063261</v>
      </c>
      <c r="D75" s="72">
        <f>(C75/C78)</f>
        <v>0.1276435407595343</v>
      </c>
      <c r="E75" s="52"/>
      <c r="F75" s="52"/>
      <c r="G75" s="59"/>
    </row>
    <row r="76" spans="1:7" s="1" customFormat="1" ht="12" customHeight="1" x14ac:dyDescent="0.25">
      <c r="A76" s="62"/>
      <c r="B76" s="71" t="s">
        <v>87</v>
      </c>
      <c r="C76" s="56">
        <f>G53</f>
        <v>3730000</v>
      </c>
      <c r="D76" s="72">
        <f>(C76/C78)</f>
        <v>0.44778319437378306</v>
      </c>
      <c r="E76" s="58"/>
      <c r="F76" s="58"/>
      <c r="G76" s="59"/>
    </row>
    <row r="77" spans="1:7" s="1" customFormat="1" ht="12" customHeight="1" x14ac:dyDescent="0.25">
      <c r="A77" s="62"/>
      <c r="B77" s="71" t="s">
        <v>88</v>
      </c>
      <c r="C77" s="56">
        <f>G56</f>
        <v>396663.05000000005</v>
      </c>
      <c r="D77" s="72">
        <f>(C77/C78)</f>
        <v>4.7619047619047623E-2</v>
      </c>
      <c r="E77" s="58"/>
      <c r="F77" s="58"/>
      <c r="G77" s="59"/>
    </row>
    <row r="78" spans="1:7" s="1" customFormat="1" ht="12.75" customHeight="1" thickBot="1" x14ac:dyDescent="0.3">
      <c r="A78" s="62"/>
      <c r="B78" s="73" t="s">
        <v>89</v>
      </c>
      <c r="C78" s="74">
        <f>SUM(C72:C77)</f>
        <v>8329924.0499999998</v>
      </c>
      <c r="D78" s="75">
        <f>SUM(D72:D77)</f>
        <v>1</v>
      </c>
      <c r="E78" s="58"/>
      <c r="F78" s="58"/>
      <c r="G78" s="59"/>
    </row>
    <row r="79" spans="1:7" s="1" customFormat="1" ht="12" customHeight="1" x14ac:dyDescent="0.25">
      <c r="A79" s="62"/>
      <c r="B79" s="67"/>
      <c r="C79" s="64"/>
      <c r="D79" s="64"/>
      <c r="E79" s="64"/>
      <c r="F79" s="64"/>
      <c r="G79" s="59"/>
    </row>
    <row r="80" spans="1:7" s="1" customFormat="1" ht="12.75" customHeight="1" x14ac:dyDescent="0.25">
      <c r="A80" s="62"/>
      <c r="B80" s="68"/>
      <c r="C80" s="64"/>
      <c r="D80" s="64"/>
      <c r="E80" s="64"/>
      <c r="F80" s="64"/>
      <c r="G80" s="59"/>
    </row>
    <row r="81" spans="1:7" s="1" customFormat="1" ht="12" customHeight="1" thickBot="1" x14ac:dyDescent="0.3">
      <c r="A81" s="51"/>
      <c r="B81" s="88"/>
      <c r="C81" s="89" t="s">
        <v>90</v>
      </c>
      <c r="D81" s="90"/>
      <c r="E81" s="91"/>
      <c r="F81" s="57"/>
      <c r="G81" s="59"/>
    </row>
    <row r="82" spans="1:7" s="1" customFormat="1" ht="12" customHeight="1" x14ac:dyDescent="0.25">
      <c r="A82" s="62"/>
      <c r="B82" s="92" t="s">
        <v>91</v>
      </c>
      <c r="C82" s="129">
        <v>21000</v>
      </c>
      <c r="D82" s="129">
        <v>23000</v>
      </c>
      <c r="E82" s="130">
        <v>25000</v>
      </c>
      <c r="F82" s="87"/>
      <c r="G82" s="60"/>
    </row>
    <row r="83" spans="1:7" s="1" customFormat="1" ht="12.75" customHeight="1" thickBot="1" x14ac:dyDescent="0.3">
      <c r="A83" s="62"/>
      <c r="B83" s="73" t="s">
        <v>92</v>
      </c>
      <c r="C83" s="74">
        <f>(G57/C82)</f>
        <v>396.66305</v>
      </c>
      <c r="D83" s="74">
        <f>(G57/D82)</f>
        <v>362.17061086956522</v>
      </c>
      <c r="E83" s="93">
        <f>(G57/E82)</f>
        <v>333.19696199999998</v>
      </c>
      <c r="F83" s="87"/>
      <c r="G83" s="60"/>
    </row>
    <row r="84" spans="1:7" s="1" customFormat="1" ht="15.6" customHeight="1" x14ac:dyDescent="0.25">
      <c r="A84" s="62"/>
      <c r="B84" s="78" t="s">
        <v>93</v>
      </c>
      <c r="C84" s="61"/>
      <c r="D84" s="61"/>
      <c r="E84" s="61"/>
      <c r="F84" s="61"/>
      <c r="G84" s="61"/>
    </row>
  </sheetData>
  <mergeCells count="8">
    <mergeCell ref="B17:G17"/>
    <mergeCell ref="B70:C70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2022-07-04T17:05:24Z</dcterms:modified>
  <cp:category/>
  <cp:contentStatus/>
</cp:coreProperties>
</file>