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San Antonio/"/>
    </mc:Choice>
  </mc:AlternateContent>
  <xr:revisionPtr revIDLastSave="3" documentId="11_88D7C4BE5F4B94E71542B27947E26AB5CE435FA4" xr6:coauthVersionLast="47" xr6:coauthVersionMax="47" xr10:uidLastSave="{76220292-47E2-4B03-9D81-8EB3D3E01235}"/>
  <bookViews>
    <workbookView xWindow="-120" yWindow="-120" windowWidth="20730" windowHeight="11040" activeTab="1" xr2:uid="{00000000-000D-0000-FFFF-FFFF00000000}"/>
  </bookViews>
  <sheets>
    <sheet name="FRUTILLA" sheetId="1" r:id="rId1"/>
    <sheet name="A junio " sheetId="3" r:id="rId2"/>
    <sheet name="Hoja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7" i="3" l="1"/>
  <c r="G86" i="3"/>
  <c r="G85" i="3"/>
  <c r="G84" i="3"/>
  <c r="G83" i="3"/>
  <c r="G82" i="3"/>
  <c r="G81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2" i="3"/>
  <c r="G61" i="3"/>
  <c r="G60" i="3"/>
  <c r="G59" i="3"/>
  <c r="G58" i="3"/>
  <c r="G57" i="3"/>
  <c r="G56" i="3"/>
  <c r="G55" i="3"/>
  <c r="G54" i="3"/>
  <c r="G53" i="3"/>
  <c r="G52" i="3"/>
  <c r="G51" i="3"/>
  <c r="G49" i="3"/>
  <c r="G44" i="3"/>
  <c r="G43" i="3"/>
  <c r="G42" i="3"/>
  <c r="G41" i="3"/>
  <c r="G40" i="3"/>
  <c r="G39" i="3"/>
  <c r="G38" i="3"/>
  <c r="G45" i="3" s="1"/>
  <c r="C108" i="3" s="1"/>
  <c r="G29" i="3"/>
  <c r="G28" i="3"/>
  <c r="G27" i="3"/>
  <c r="G26" i="3"/>
  <c r="G25" i="3"/>
  <c r="G24" i="3"/>
  <c r="G23" i="3"/>
  <c r="G22" i="3"/>
  <c r="G21" i="3"/>
  <c r="G12" i="3"/>
  <c r="G92" i="3" s="1"/>
  <c r="G87" i="3" l="1"/>
  <c r="C110" i="3" s="1"/>
  <c r="G30" i="3"/>
  <c r="C106" i="3" s="1"/>
  <c r="G77" i="3"/>
  <c r="C109" i="3" s="1"/>
  <c r="G89" i="3"/>
  <c r="G90" i="3" s="1"/>
  <c r="G82" i="1"/>
  <c r="G83" i="1"/>
  <c r="G84" i="1"/>
  <c r="G85" i="1"/>
  <c r="G86" i="1"/>
  <c r="G52" i="1"/>
  <c r="G53" i="1"/>
  <c r="G54" i="1"/>
  <c r="G55" i="1"/>
  <c r="G56" i="1"/>
  <c r="G57" i="1"/>
  <c r="G58" i="1"/>
  <c r="G59" i="1"/>
  <c r="G60" i="1"/>
  <c r="G61" i="1"/>
  <c r="G62" i="1"/>
  <c r="G22" i="1"/>
  <c r="G23" i="1"/>
  <c r="G24" i="1"/>
  <c r="G25" i="1"/>
  <c r="G26" i="1"/>
  <c r="G27" i="1"/>
  <c r="G28" i="1"/>
  <c r="G29" i="1"/>
  <c r="G91" i="3" l="1"/>
  <c r="G93" i="3" s="1"/>
  <c r="C111" i="3"/>
  <c r="C112" i="3" s="1"/>
  <c r="G67" i="1"/>
  <c r="E118" i="3" l="1"/>
  <c r="D118" i="3"/>
  <c r="C118" i="3"/>
  <c r="D108" i="3"/>
  <c r="D110" i="3"/>
  <c r="D109" i="3"/>
  <c r="D106" i="3"/>
  <c r="D111" i="3"/>
  <c r="G66" i="1"/>
  <c r="G64" i="1"/>
  <c r="G65" i="1"/>
  <c r="G68" i="1"/>
  <c r="G69" i="1"/>
  <c r="G70" i="1"/>
  <c r="G71" i="1"/>
  <c r="G72" i="1"/>
  <c r="G73" i="1"/>
  <c r="G74" i="1"/>
  <c r="G75" i="1"/>
  <c r="G76" i="1"/>
  <c r="G51" i="1"/>
  <c r="D112" i="3" l="1"/>
  <c r="C107" i="1"/>
  <c r="G81" i="1" l="1"/>
  <c r="G49" i="1"/>
  <c r="G77" i="1" s="1"/>
  <c r="G44" i="1"/>
  <c r="G43" i="1"/>
  <c r="G42" i="1"/>
  <c r="G41" i="1"/>
  <c r="G40" i="1"/>
  <c r="G39" i="1"/>
  <c r="G38" i="1"/>
  <c r="G21" i="1"/>
  <c r="G30" i="1" s="1"/>
  <c r="G12" i="1"/>
  <c r="G92" i="1" s="1"/>
  <c r="G45" i="1" l="1"/>
  <c r="G87" i="1"/>
  <c r="C110" i="1" s="1"/>
  <c r="C109" i="1"/>
  <c r="C108" i="1"/>
  <c r="C106" i="1" l="1"/>
  <c r="G89" i="1"/>
  <c r="G90" i="1" s="1"/>
  <c r="G91" i="1" l="1"/>
  <c r="C111" i="1"/>
  <c r="C112" i="1" l="1"/>
  <c r="G93" i="1"/>
  <c r="E118" i="1" l="1"/>
  <c r="C118" i="1"/>
  <c r="D118" i="1"/>
  <c r="D109" i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<sst xmlns="http://schemas.openxmlformats.org/spreadsheetml/2006/main" count="545" uniqueCount="162">
  <si>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</si>
  <si>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</si>
  <si>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</si>
  <si>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</si>
  <si>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</si>
  <si>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</si>
  <si>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</si>
  <si>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</si>
  <si>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</si>
  <si>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</si>
  <si>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</si>
  <si>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</si>
  <si>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</si>
  <si>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</si>
  <si>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</si>
  <si>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</si>
  <si>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</si>
  <si>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</si>
  <si>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</si>
  <si>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</si>
  <si>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</si>
  <si>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</si>
  <si>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</si>
  <si>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</si>
  <si>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</si>
  <si>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</si>
  <si>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</si>
  <si>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</si>
  <si>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</si>
  <si>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</si>
  <si>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</si>
  <si>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</si>
  <si>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</si>
  <si>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</si>
  <si>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</si>
  <si>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</si>
  <si>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</si>
  <si>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Option Pro 32% WG(*)</t>
  </si>
  <si>
    <t>INSECTICIDAS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</si>
  <si>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</si>
  <si>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</si>
  <si>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</si>
  <si>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</si>
  <si>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</si>
  <si>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</si>
  <si>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</si>
  <si>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</si>
  <si>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</si>
  <si>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</si>
  <si>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</si>
  <si>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</si>
  <si>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</si>
  <si>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</si>
  <si>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</si>
  <si>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</si>
  <si>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</si>
  <si>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</si>
  <si>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</si>
  <si>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</si>
  <si>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</si>
  <si>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</si>
  <si>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</si>
  <si>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</si>
  <si>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</si>
  <si>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FRUTILLA</t>
  </si>
  <si>
    <t>Santiago</t>
  </si>
  <si>
    <t>Septiembre en adelante</t>
  </si>
  <si>
    <t>Valpariso</t>
  </si>
  <si>
    <t>San Antonio</t>
  </si>
  <si>
    <t>Rendimiento  (Cajas/ha)</t>
  </si>
  <si>
    <t>Plantacion</t>
  </si>
  <si>
    <t>Control de Malezas Manual</t>
  </si>
  <si>
    <t>Pasar Cultivador</t>
  </si>
  <si>
    <t>Aplicación de Agroquímicos</t>
  </si>
  <si>
    <t>Riegos  (11)</t>
  </si>
  <si>
    <t>Movimiento de Insumos</t>
  </si>
  <si>
    <t>Medio / Alto</t>
  </si>
  <si>
    <t xml:space="preserve">Diciembre a Mayo </t>
  </si>
  <si>
    <t>Cosecha por Cajas/ha</t>
  </si>
  <si>
    <t>Caja</t>
  </si>
  <si>
    <t>Septiembre/ Diciembre</t>
  </si>
  <si>
    <t>Mayo/ Diciembre</t>
  </si>
  <si>
    <t>Septiembre/Mayo</t>
  </si>
  <si>
    <t>Todo el año</t>
  </si>
  <si>
    <t>Subsolado</t>
  </si>
  <si>
    <t>Rastraje</t>
  </si>
  <si>
    <t>Melgadura/Camellones</t>
  </si>
  <si>
    <t>Aplicación de Pesticidas</t>
  </si>
  <si>
    <t>Diciembre/Mayo</t>
  </si>
  <si>
    <t>Acarreo de Insumos</t>
  </si>
  <si>
    <t>Todo El Año</t>
  </si>
  <si>
    <t>Planta</t>
  </si>
  <si>
    <t>Mayo/Octubre</t>
  </si>
  <si>
    <t>Terra Sorb Foliar/Lt (Bioestimulante)</t>
  </si>
  <si>
    <t>Ultrasol de Crecimiento 25-25-10 (25 kg)</t>
  </si>
  <si>
    <t>Ultrasol multiproposito 18/18/18/ (25 Kg)</t>
  </si>
  <si>
    <t>Ultrasol Produccion 13/06/41 (25 kg)</t>
  </si>
  <si>
    <t>LT.</t>
  </si>
  <si>
    <t>Bo</t>
  </si>
  <si>
    <t>Nitrofoska Foliar PS</t>
  </si>
  <si>
    <t>Rukan Mix</t>
  </si>
  <si>
    <t>Frutaliv</t>
  </si>
  <si>
    <t>Set Calcio (Foliar) Bo 5 Kg.</t>
  </si>
  <si>
    <t>Ácido Fosfórico (25 kg)</t>
  </si>
  <si>
    <t>Harvest More H.M.(5-5-45) Foliar 25 Kg</t>
  </si>
  <si>
    <t xml:space="preserve">Ultramazol MAP Soluble (Fósforo) 25 kg </t>
  </si>
  <si>
    <t>Set Calcio (Foliar)Bo 5 Kg.</t>
  </si>
  <si>
    <t>Giber Plus (Hormonal) 5 Lt</t>
  </si>
  <si>
    <t>KG</t>
  </si>
  <si>
    <t>Toda Temporada</t>
  </si>
  <si>
    <t>FUNGICIDAS</t>
  </si>
  <si>
    <t>Talstar(Arañitas) ACABAN</t>
  </si>
  <si>
    <t>Vertimec</t>
  </si>
  <si>
    <t>Bellis</t>
  </si>
  <si>
    <t>Topas 200EW x 1 Lt</t>
  </si>
  <si>
    <t>Acoidal Flo (Azufre)</t>
  </si>
  <si>
    <t>Cercobin M /  o Poliben</t>
  </si>
  <si>
    <t>Strepto Plus</t>
  </si>
  <si>
    <t>Solubor</t>
  </si>
  <si>
    <t>Phyton</t>
  </si>
  <si>
    <t>Swich</t>
  </si>
  <si>
    <t xml:space="preserve">Energia Riego </t>
  </si>
  <si>
    <t>Kw</t>
  </si>
  <si>
    <t>OTROS INSUMOS</t>
  </si>
  <si>
    <t>Cintas de Riego  (3.962 mt ) Aquatrax GT</t>
  </si>
  <si>
    <t>Conectores (Miniválvulas)</t>
  </si>
  <si>
    <t>UN</t>
  </si>
  <si>
    <t>RO</t>
  </si>
  <si>
    <t>Mt</t>
  </si>
  <si>
    <t>Temporada</t>
  </si>
  <si>
    <t>PRECIO ESTIMADO Cajas / Ha  ( 8,000 un.)</t>
  </si>
  <si>
    <t>Selección y armado en Caja p/ Venta</t>
  </si>
  <si>
    <t>Sc</t>
  </si>
  <si>
    <t>Muralla 100 p(pulgón) (250 CC)Imidacloprid</t>
  </si>
  <si>
    <t>Envase 250cc</t>
  </si>
  <si>
    <t>Bandejas para frutilla</t>
  </si>
  <si>
    <t>puesto en sala de venta (bodega)</t>
  </si>
  <si>
    <t xml:space="preserve"> valores en ferias de venta (Santiago)</t>
  </si>
  <si>
    <t>PoliestilenoNegro (Mulch) 1,000x 1,4 Mts</t>
  </si>
  <si>
    <t>Otros Fitting  (Cabezal e Riego)</t>
  </si>
  <si>
    <t>Instalacion de Mulch (Plastico)</t>
  </si>
  <si>
    <t xml:space="preserve">Acequiadura/  </t>
  </si>
  <si>
    <t>Escenario de Produccion  y costo Unitario</t>
  </si>
  <si>
    <t>Costo Unitario  (Cajas/Ha)</t>
  </si>
  <si>
    <t>Todas Las Comunas Del Area</t>
  </si>
  <si>
    <t>NORMAL</t>
  </si>
  <si>
    <t>OPTIMISTA</t>
  </si>
  <si>
    <t xml:space="preserve">  CAJAS/HA</t>
  </si>
  <si>
    <t>(Cajas app 6 Kg.)</t>
  </si>
  <si>
    <t>ITEMS</t>
  </si>
  <si>
    <t>Rendimiento Productivo cajas/Ha</t>
  </si>
  <si>
    <t>PESIMISTA</t>
  </si>
  <si>
    <t>Heladas/Sequía y mercados por restricciones de Pandemia</t>
  </si>
  <si>
    <t xml:space="preserve">Albion,  Monterrey, y  Portola </t>
  </si>
  <si>
    <t>FERTILIZANTES (en envase de)</t>
  </si>
  <si>
    <t>SEPT/OCT 2022</t>
  </si>
  <si>
    <t>300 gr</t>
  </si>
  <si>
    <t>Temporada produc.</t>
  </si>
  <si>
    <t>Delegate (p/ D.Suzuki)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</si>
  <si>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</si>
  <si>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</si>
  <si>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Terra Sorb Foliar/Lt (Bioestimulante) 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</si>
</sst>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0_ ;_ * \-#,##0.00_ ;_ * &quot;-&quot;_ ;_ @_ "/>
    <numFmt numFmtId="169" formatCode="_ * #,##0.0_ ;_ * \-#,##0.0_ ;_ * &quot;-&quot;_ ;_ @_ 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3" fillId="0" borderId="0" applyFont="0" applyFill="0" applyBorder="0" applyAlignment="0" applyProtection="0"/>
  </cellStyleXfs>
  <cellXfs count="181">
    <xf numFmtId="0" fontId="0" fillId="0" borderId="0" xfId="0" applyFont="1" applyAlignment="1"/>
    <xf numFmtId="49" fontId="1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41" fontId="1" fillId="2" borderId="6" xfId="1" applyFont="1" applyFill="1" applyBorder="1" applyAlignment="1"/>
    <xf numFmtId="41" fontId="1" fillId="2" borderId="19" xfId="1" applyFont="1" applyFill="1" applyBorder="1" applyAlignment="1"/>
    <xf numFmtId="49" fontId="2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1" fontId="1" fillId="2" borderId="56" xfId="1" applyFont="1" applyFill="1" applyBorder="1" applyAlignment="1"/>
    <xf numFmtId="49" fontId="2" fillId="10" borderId="6" xfId="0" applyNumberFormat="1" applyFont="1" applyFill="1" applyBorder="1" applyAlignment="1"/>
    <xf numFmtId="168" fontId="1" fillId="2" borderId="6" xfId="1" applyNumberFormat="1" applyFont="1" applyFill="1" applyBorder="1" applyAlignment="1"/>
    <xf numFmtId="49" fontId="2" fillId="11" borderId="56" xfId="0" applyNumberFormat="1" applyFont="1" applyFill="1" applyBorder="1" applyAlignment="1"/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4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1" fillId="2" borderId="12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1" fillId="12" borderId="1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wrapText="1"/>
    </xf>
    <xf numFmtId="0" fontId="1" fillId="0" borderId="22" xfId="0" applyNumberFormat="1" applyFont="1" applyBorder="1" applyAlignment="1"/>
    <xf numFmtId="3" fontId="1" fillId="2" borderId="6" xfId="0" applyNumberFormat="1" applyFont="1" applyFill="1" applyBorder="1" applyAlignment="1">
      <alignment horizontal="center"/>
    </xf>
    <xf numFmtId="169" fontId="1" fillId="2" borderId="56" xfId="1" applyNumberFormat="1" applyFont="1" applyFill="1" applyBorder="1" applyAlignment="1"/>
    <xf numFmtId="3" fontId="1" fillId="2" borderId="56" xfId="0" applyNumberFormat="1" applyFont="1" applyFill="1" applyBorder="1" applyAlignment="1">
      <alignment horizont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 wrapText="1"/>
    </xf>
    <xf numFmtId="165" fontId="1" fillId="2" borderId="56" xfId="0" applyNumberFormat="1" applyFont="1" applyFill="1" applyBorder="1" applyAlignment="1"/>
    <xf numFmtId="3" fontId="1" fillId="2" borderId="56" xfId="0" applyNumberFormat="1" applyFont="1" applyFill="1" applyBorder="1" applyAlignment="1"/>
    <xf numFmtId="0" fontId="1" fillId="2" borderId="24" xfId="0" applyFont="1" applyFill="1" applyBorder="1" applyAlignment="1"/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/>
    </xf>
    <xf numFmtId="3" fontId="1" fillId="2" borderId="57" xfId="0" applyNumberFormat="1" applyFont="1" applyFill="1" applyBorder="1" applyAlignment="1">
      <alignment horizontal="center"/>
    </xf>
    <xf numFmtId="49" fontId="1" fillId="2" borderId="57" xfId="0" applyNumberFormat="1" applyFont="1" applyFill="1" applyBorder="1" applyAlignment="1">
      <alignment horizontal="center" wrapText="1"/>
    </xf>
    <xf numFmtId="165" fontId="1" fillId="2" borderId="57" xfId="0" applyNumberFormat="1" applyFont="1" applyFill="1" applyBorder="1" applyAlignment="1"/>
    <xf numFmtId="0" fontId="5" fillId="3" borderId="58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6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2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2" fillId="8" borderId="34" xfId="0" applyNumberFormat="1" applyFont="1" applyFill="1" applyBorder="1" applyAlignment="1">
      <alignment vertical="center"/>
    </xf>
    <xf numFmtId="49" fontId="2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2" fillId="2" borderId="36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2" fillId="2" borderId="6" xfId="0" applyNumberFormat="1" applyFont="1" applyFill="1" applyBorder="1" applyAlignment="1">
      <alignment vertical="center"/>
    </xf>
    <xf numFmtId="167" fontId="2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2" fillId="8" borderId="38" xfId="0" applyNumberFormat="1" applyFont="1" applyFill="1" applyBorder="1" applyAlignment="1">
      <alignment vertical="center"/>
    </xf>
    <xf numFmtId="167" fontId="2" fillId="8" borderId="39" xfId="0" applyNumberFormat="1" applyFont="1" applyFill="1" applyBorder="1" applyAlignment="1">
      <alignment vertical="center"/>
    </xf>
    <xf numFmtId="9" fontId="2" fillId="8" borderId="40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1" fillId="2" borderId="20" xfId="0" applyFont="1" applyFill="1" applyBorder="1" applyAlignment="1"/>
    <xf numFmtId="0" fontId="4" fillId="9" borderId="21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1" fillId="10" borderId="61" xfId="0" applyNumberFormat="1" applyFont="1" applyFill="1" applyBorder="1" applyAlignment="1">
      <alignment horizontal="center"/>
    </xf>
    <xf numFmtId="41" fontId="2" fillId="10" borderId="62" xfId="1" applyFont="1" applyFill="1" applyBorder="1" applyAlignment="1">
      <alignment horizontal="center" vertical="center"/>
    </xf>
    <xf numFmtId="41" fontId="2" fillId="10" borderId="54" xfId="1" applyFont="1" applyFill="1" applyBorder="1" applyAlignment="1">
      <alignment horizontal="center" vertical="center"/>
    </xf>
    <xf numFmtId="41" fontId="2" fillId="10" borderId="55" xfId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vertical="center"/>
    </xf>
    <xf numFmtId="166" fontId="2" fillId="2" borderId="22" xfId="0" applyNumberFormat="1" applyFont="1" applyFill="1" applyBorder="1" applyAlignment="1">
      <alignment vertical="center"/>
    </xf>
    <xf numFmtId="49" fontId="2" fillId="8" borderId="53" xfId="0" applyNumberFormat="1" applyFont="1" applyFill="1" applyBorder="1" applyAlignment="1">
      <alignment vertical="center"/>
    </xf>
    <xf numFmtId="41" fontId="2" fillId="8" borderId="59" xfId="1" applyFont="1" applyFill="1" applyBorder="1" applyAlignment="1">
      <alignment vertical="center"/>
    </xf>
    <xf numFmtId="41" fontId="2" fillId="8" borderId="60" xfId="1" applyFont="1" applyFill="1" applyBorder="1" applyAlignment="1">
      <alignment vertical="center"/>
    </xf>
    <xf numFmtId="167" fontId="2" fillId="8" borderId="40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/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center"/>
    </xf>
    <xf numFmtId="41" fontId="1" fillId="0" borderId="6" xfId="1" applyFont="1" applyFill="1" applyBorder="1" applyAlignment="1"/>
    <xf numFmtId="3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/>
    <xf numFmtId="49" fontId="2" fillId="2" borderId="57" xfId="0" applyNumberFormat="1" applyFont="1" applyFill="1" applyBorder="1" applyAlignment="1">
      <alignment horizontal="left"/>
    </xf>
    <xf numFmtId="49" fontId="1" fillId="11" borderId="56" xfId="0" applyNumberFormat="1" applyFont="1" applyFill="1" applyBorder="1" applyAlignment="1"/>
    <xf numFmtId="49" fontId="10" fillId="3" borderId="15" xfId="0" applyNumberFormat="1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3" fontId="10" fillId="3" borderId="58" xfId="0" applyNumberFormat="1" applyFont="1" applyFill="1" applyBorder="1" applyAlignment="1">
      <alignment vertical="center"/>
    </xf>
    <xf numFmtId="49" fontId="10" fillId="3" borderId="58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166" fontId="11" fillId="5" borderId="28" xfId="0" applyNumberFormat="1" applyFont="1" applyFill="1" applyBorder="1" applyAlignment="1">
      <alignment vertical="center"/>
    </xf>
    <xf numFmtId="49" fontId="11" fillId="3" borderId="29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166" fontId="11" fillId="3" borderId="30" xfId="0" applyNumberFormat="1" applyFont="1" applyFill="1" applyBorder="1" applyAlignment="1">
      <alignment vertical="center"/>
    </xf>
    <xf numFmtId="49" fontId="11" fillId="5" borderId="29" xfId="0" applyNumberFormat="1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166" fontId="11" fillId="5" borderId="30" xfId="0" applyNumberFormat="1" applyFont="1" applyFill="1" applyBorder="1" applyAlignment="1">
      <alignment vertical="center"/>
    </xf>
    <xf numFmtId="49" fontId="1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1" fillId="6" borderId="33" xfId="0" applyNumberFormat="1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167" fontId="2" fillId="13" borderId="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0" borderId="57" xfId="0" applyNumberFormat="1" applyFont="1" applyFill="1" applyBorder="1" applyAlignment="1">
      <alignment horizontal="center"/>
    </xf>
    <xf numFmtId="3" fontId="1" fillId="0" borderId="56" xfId="0" applyNumberFormat="1" applyFont="1" applyFill="1" applyBorder="1" applyAlignment="1"/>
    <xf numFmtId="49" fontId="1" fillId="0" borderId="6" xfId="0" applyNumberFormat="1" applyFont="1" applyFill="1" applyBorder="1" applyAlignment="1"/>
    <xf numFmtId="49" fontId="1" fillId="0" borderId="56" xfId="0" applyNumberFormat="1" applyFont="1" applyFill="1" applyBorder="1" applyAlignment="1"/>
    <xf numFmtId="49" fontId="9" fillId="9" borderId="41" xfId="0" applyNumberFormat="1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1</xdr:row>
      <xdr:rowOff>5292</xdr:rowOff>
    </xdr:from>
    <xdr:to>
      <xdr:col>4</xdr:col>
      <xdr:colOff>1160837</xdr:colOff>
      <xdr:row>7</xdr:row>
      <xdr:rowOff>37376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195792"/>
          <a:ext cx="5855759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1</xdr:row>
      <xdr:rowOff>5292</xdr:rowOff>
    </xdr:from>
    <xdr:to>
      <xdr:col>5</xdr:col>
      <xdr:colOff>2943</xdr:colOff>
      <xdr:row>7</xdr:row>
      <xdr:rowOff>83096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66" y="195792"/>
          <a:ext cx="57802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19"/>
  <sheetViews>
    <sheetView showGridLines="0" topLeftCell="A76" zoomScale="110" zoomScaleNormal="110" workbookViewId="0">
      <selection activeCell="J66" sqref="J66"/>
    </sheetView>
  </sheetViews>
  <sheetFormatPr baseColWidth="10" defaultColWidth="10.7109375" defaultRowHeight="11.25" customHeight="1" x14ac:dyDescent="0.25"/>
  <cols>
    <col min="1" max="1" width="4.42578125" style="16" customWidth="1"/>
    <col min="2" max="2" width="32.42578125" style="16" customWidth="1"/>
    <col min="3" max="3" width="22.28515625" style="16" customWidth="1"/>
    <col min="4" max="4" width="13" style="16" customWidth="1"/>
    <col min="5" max="5" width="17.42578125" style="16" customWidth="1"/>
    <col min="6" max="6" width="16.28515625" style="16" customWidth="1"/>
    <col min="7" max="7" width="21.85546875" style="16" customWidth="1"/>
    <col min="8" max="255" width="10.7109375" style="16" customWidth="1"/>
    <col min="256" max="16384" width="10.7109375" style="17"/>
  </cols>
  <sheetData>
    <row r="1" spans="1:7" ht="15" customHeight="1" x14ac:dyDescent="0.25">
      <c r="A1" s="15"/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5"/>
      <c r="B4" s="15"/>
      <c r="C4" s="15"/>
      <c r="D4" s="15"/>
      <c r="E4" s="15"/>
      <c r="F4" s="15"/>
      <c r="G4" s="15"/>
    </row>
    <row r="5" spans="1:7" ht="15" customHeight="1" x14ac:dyDescent="0.25">
      <c r="A5" s="15"/>
      <c r="B5" s="15"/>
      <c r="C5" s="15"/>
      <c r="D5" s="15"/>
      <c r="E5" s="15"/>
      <c r="F5" s="15"/>
      <c r="G5" s="15"/>
    </row>
    <row r="6" spans="1:7" ht="15" customHeight="1" x14ac:dyDescent="0.25">
      <c r="A6" s="15"/>
      <c r="B6" s="15"/>
      <c r="C6" s="15"/>
      <c r="D6" s="15"/>
      <c r="E6" s="15"/>
      <c r="F6" s="15"/>
      <c r="G6" s="15"/>
    </row>
    <row r="7" spans="1:7" ht="15" customHeight="1" x14ac:dyDescent="0.25">
      <c r="A7" s="15"/>
      <c r="B7" s="15"/>
      <c r="C7" s="15"/>
      <c r="D7" s="15"/>
      <c r="E7" s="15"/>
      <c r="F7" s="15"/>
      <c r="G7" s="15"/>
    </row>
    <row r="8" spans="1:7" ht="15" customHeight="1" x14ac:dyDescent="0.25">
      <c r="A8" s="15"/>
      <c r="B8" s="18"/>
      <c r="C8" s="19"/>
      <c r="D8" s="15"/>
      <c r="E8" s="19"/>
      <c r="F8" s="19"/>
      <c r="G8" s="19"/>
    </row>
    <row r="9" spans="1:7" ht="12" customHeight="1" x14ac:dyDescent="0.25">
      <c r="A9" s="20"/>
      <c r="B9" s="21" t="s">
        <v>0</v>
      </c>
      <c r="C9" s="22" t="s">
        <v>64</v>
      </c>
      <c r="D9" s="23"/>
      <c r="E9" s="174" t="s">
        <v>69</v>
      </c>
      <c r="F9" s="175"/>
      <c r="G9" s="24">
        <v>8000</v>
      </c>
    </row>
    <row r="10" spans="1:7" ht="38.25" customHeight="1" x14ac:dyDescent="0.25">
      <c r="A10" s="20"/>
      <c r="B10" s="25" t="s">
        <v>1</v>
      </c>
      <c r="C10" s="26" t="s">
        <v>153</v>
      </c>
      <c r="D10" s="23"/>
      <c r="E10" s="172" t="s">
        <v>2</v>
      </c>
      <c r="F10" s="173"/>
      <c r="G10" s="22" t="s">
        <v>155</v>
      </c>
    </row>
    <row r="11" spans="1:7" ht="18" customHeight="1" x14ac:dyDescent="0.25">
      <c r="A11" s="20"/>
      <c r="B11" s="25" t="s">
        <v>3</v>
      </c>
      <c r="C11" s="22" t="s">
        <v>76</v>
      </c>
      <c r="D11" s="23"/>
      <c r="E11" s="172" t="s">
        <v>130</v>
      </c>
      <c r="F11" s="173"/>
      <c r="G11" s="27">
        <v>4500</v>
      </c>
    </row>
    <row r="12" spans="1:7" ht="11.25" customHeight="1" x14ac:dyDescent="0.25">
      <c r="A12" s="20"/>
      <c r="B12" s="25" t="s">
        <v>4</v>
      </c>
      <c r="C12" s="28" t="s">
        <v>67</v>
      </c>
      <c r="D12" s="23"/>
      <c r="E12" s="6" t="s">
        <v>5</v>
      </c>
      <c r="F12" s="29"/>
      <c r="G12" s="30">
        <f>(G9*G11)</f>
        <v>36000000</v>
      </c>
    </row>
    <row r="13" spans="1:7" ht="11.25" customHeight="1" x14ac:dyDescent="0.25">
      <c r="A13" s="20"/>
      <c r="B13" s="25" t="s">
        <v>6</v>
      </c>
      <c r="C13" s="22" t="s">
        <v>68</v>
      </c>
      <c r="D13" s="23"/>
      <c r="E13" s="172" t="s">
        <v>7</v>
      </c>
      <c r="F13" s="173"/>
      <c r="G13" s="22" t="s">
        <v>65</v>
      </c>
    </row>
    <row r="14" spans="1:7" ht="13.5" customHeight="1" x14ac:dyDescent="0.25">
      <c r="A14" s="20"/>
      <c r="B14" s="25" t="s">
        <v>8</v>
      </c>
      <c r="C14" s="22" t="s">
        <v>144</v>
      </c>
      <c r="D14" s="23"/>
      <c r="E14" s="172" t="s">
        <v>9</v>
      </c>
      <c r="F14" s="173"/>
      <c r="G14" s="22" t="s">
        <v>66</v>
      </c>
    </row>
    <row r="15" spans="1:7" ht="25.5" customHeight="1" x14ac:dyDescent="0.25">
      <c r="A15" s="20"/>
      <c r="B15" s="25" t="s">
        <v>10</v>
      </c>
      <c r="C15" s="31">
        <v>44567</v>
      </c>
      <c r="D15" s="23"/>
      <c r="E15" s="176" t="s">
        <v>11</v>
      </c>
      <c r="F15" s="177"/>
      <c r="G15" s="28" t="s">
        <v>152</v>
      </c>
    </row>
    <row r="16" spans="1:7" ht="12" customHeight="1" x14ac:dyDescent="0.25">
      <c r="A16" s="15"/>
      <c r="B16" s="32"/>
      <c r="C16" s="33"/>
      <c r="D16" s="19"/>
      <c r="E16" s="34"/>
      <c r="F16" s="34"/>
      <c r="G16" s="35"/>
    </row>
    <row r="17" spans="1:7" ht="12" customHeight="1" x14ac:dyDescent="0.25">
      <c r="A17" s="36"/>
      <c r="B17" s="178" t="s">
        <v>12</v>
      </c>
      <c r="C17" s="179"/>
      <c r="D17" s="179"/>
      <c r="E17" s="179"/>
      <c r="F17" s="179"/>
      <c r="G17" s="179"/>
    </row>
    <row r="18" spans="1:7" ht="12" customHeight="1" x14ac:dyDescent="0.25">
      <c r="A18" s="15"/>
      <c r="B18" s="37"/>
      <c r="C18" s="38"/>
      <c r="D18" s="38"/>
      <c r="E18" s="38"/>
      <c r="F18" s="39"/>
      <c r="G18" s="39"/>
    </row>
    <row r="19" spans="1:7" ht="12" customHeight="1" x14ac:dyDescent="0.25">
      <c r="A19" s="20"/>
      <c r="B19" s="40" t="s">
        <v>13</v>
      </c>
      <c r="C19" s="41"/>
      <c r="D19" s="42"/>
      <c r="E19" s="42"/>
      <c r="F19" s="42"/>
      <c r="G19" s="42"/>
    </row>
    <row r="20" spans="1:7" ht="24" customHeight="1" x14ac:dyDescent="0.25">
      <c r="A20" s="36"/>
      <c r="B20" s="43" t="s">
        <v>14</v>
      </c>
      <c r="C20" s="43" t="s">
        <v>15</v>
      </c>
      <c r="D20" s="43" t="s">
        <v>16</v>
      </c>
      <c r="E20" s="43" t="s">
        <v>17</v>
      </c>
      <c r="F20" s="43" t="s">
        <v>18</v>
      </c>
      <c r="G20" s="43" t="s">
        <v>19</v>
      </c>
    </row>
    <row r="21" spans="1:7" ht="12.75" customHeight="1" x14ac:dyDescent="0.25">
      <c r="A21" s="36"/>
      <c r="B21" s="44" t="s">
        <v>70</v>
      </c>
      <c r="C21" s="45" t="s">
        <v>20</v>
      </c>
      <c r="D21" s="46">
        <v>23</v>
      </c>
      <c r="E21" s="44" t="s">
        <v>77</v>
      </c>
      <c r="F21" s="30">
        <v>30000</v>
      </c>
      <c r="G21" s="30">
        <f>(D21*F21)</f>
        <v>690000</v>
      </c>
    </row>
    <row r="22" spans="1:7" ht="12.75" customHeight="1" x14ac:dyDescent="0.25">
      <c r="A22" s="36"/>
      <c r="B22" s="44" t="s">
        <v>74</v>
      </c>
      <c r="C22" s="45" t="s">
        <v>20</v>
      </c>
      <c r="D22" s="46">
        <v>15</v>
      </c>
      <c r="E22" s="44" t="s">
        <v>80</v>
      </c>
      <c r="F22" s="30">
        <v>25000</v>
      </c>
      <c r="G22" s="30">
        <f t="shared" ref="G22:G29" si="0">(D22*F22)</f>
        <v>375000</v>
      </c>
    </row>
    <row r="23" spans="1:7" ht="12.75" customHeight="1" x14ac:dyDescent="0.25">
      <c r="A23" s="36"/>
      <c r="B23" s="44" t="s">
        <v>71</v>
      </c>
      <c r="C23" s="45" t="s">
        <v>20</v>
      </c>
      <c r="D23" s="46">
        <v>10</v>
      </c>
      <c r="E23" s="44" t="s">
        <v>80</v>
      </c>
      <c r="F23" s="30">
        <v>25000</v>
      </c>
      <c r="G23" s="30">
        <f t="shared" si="0"/>
        <v>250000</v>
      </c>
    </row>
    <row r="24" spans="1:7" ht="12.75" customHeight="1" x14ac:dyDescent="0.25">
      <c r="A24" s="36"/>
      <c r="B24" s="44" t="s">
        <v>72</v>
      </c>
      <c r="C24" s="45" t="s">
        <v>20</v>
      </c>
      <c r="D24" s="46">
        <v>4</v>
      </c>
      <c r="E24" s="44" t="s">
        <v>81</v>
      </c>
      <c r="F24" s="30">
        <v>25000</v>
      </c>
      <c r="G24" s="30">
        <f t="shared" si="0"/>
        <v>100000</v>
      </c>
    </row>
    <row r="25" spans="1:7" ht="12.75" customHeight="1" x14ac:dyDescent="0.25">
      <c r="A25" s="36"/>
      <c r="B25" s="44" t="s">
        <v>78</v>
      </c>
      <c r="C25" s="45" t="s">
        <v>79</v>
      </c>
      <c r="D25" s="46">
        <v>8300</v>
      </c>
      <c r="E25" s="44" t="s">
        <v>82</v>
      </c>
      <c r="F25" s="30">
        <v>700</v>
      </c>
      <c r="G25" s="30">
        <f t="shared" si="0"/>
        <v>5810000</v>
      </c>
    </row>
    <row r="26" spans="1:7" ht="12.75" customHeight="1" x14ac:dyDescent="0.25">
      <c r="A26" s="36"/>
      <c r="B26" s="44" t="s">
        <v>73</v>
      </c>
      <c r="C26" s="45" t="s">
        <v>20</v>
      </c>
      <c r="D26" s="46">
        <v>12</v>
      </c>
      <c r="E26" s="44" t="s">
        <v>82</v>
      </c>
      <c r="F26" s="30">
        <v>20000</v>
      </c>
      <c r="G26" s="30">
        <f t="shared" si="0"/>
        <v>240000</v>
      </c>
    </row>
    <row r="27" spans="1:7" ht="12.75" customHeight="1" x14ac:dyDescent="0.25">
      <c r="A27" s="36"/>
      <c r="B27" s="44" t="s">
        <v>75</v>
      </c>
      <c r="C27" s="45" t="s">
        <v>20</v>
      </c>
      <c r="D27" s="46">
        <v>10</v>
      </c>
      <c r="E27" s="44" t="s">
        <v>83</v>
      </c>
      <c r="F27" s="30">
        <v>20000</v>
      </c>
      <c r="G27" s="30">
        <f t="shared" si="0"/>
        <v>200000</v>
      </c>
    </row>
    <row r="28" spans="1:7" ht="12.75" customHeight="1" x14ac:dyDescent="0.25">
      <c r="A28" s="36"/>
      <c r="B28" s="44" t="s">
        <v>140</v>
      </c>
      <c r="C28" s="45" t="s">
        <v>127</v>
      </c>
      <c r="D28" s="46">
        <v>8</v>
      </c>
      <c r="E28" s="44" t="s">
        <v>77</v>
      </c>
      <c r="F28" s="30">
        <v>70000</v>
      </c>
      <c r="G28" s="30">
        <f t="shared" si="0"/>
        <v>560000</v>
      </c>
    </row>
    <row r="29" spans="1:7" ht="12.75" customHeight="1" x14ac:dyDescent="0.25">
      <c r="A29" s="36"/>
      <c r="B29" s="44" t="s">
        <v>131</v>
      </c>
      <c r="C29" s="45" t="s">
        <v>20</v>
      </c>
      <c r="D29" s="46">
        <v>8</v>
      </c>
      <c r="E29" s="44" t="s">
        <v>21</v>
      </c>
      <c r="F29" s="30">
        <v>25000</v>
      </c>
      <c r="G29" s="30">
        <f t="shared" si="0"/>
        <v>200000</v>
      </c>
    </row>
    <row r="30" spans="1:7" ht="12.75" customHeight="1" x14ac:dyDescent="0.25">
      <c r="A30" s="36"/>
      <c r="B30" s="160" t="s">
        <v>22</v>
      </c>
      <c r="C30" s="47"/>
      <c r="D30" s="47"/>
      <c r="E30" s="47"/>
      <c r="F30" s="48"/>
      <c r="G30" s="161">
        <f>SUM(G21:G29)</f>
        <v>8425000</v>
      </c>
    </row>
    <row r="31" spans="1:7" ht="12" customHeight="1" x14ac:dyDescent="0.25">
      <c r="A31" s="15"/>
      <c r="B31" s="37"/>
      <c r="C31" s="39"/>
      <c r="D31" s="39"/>
      <c r="E31" s="39"/>
      <c r="F31" s="49"/>
      <c r="G31" s="49"/>
    </row>
    <row r="32" spans="1:7" ht="12" customHeight="1" x14ac:dyDescent="0.25">
      <c r="A32" s="20"/>
      <c r="B32" s="50" t="s">
        <v>23</v>
      </c>
      <c r="C32" s="51"/>
      <c r="D32" s="52"/>
      <c r="E32" s="52"/>
      <c r="F32" s="53"/>
      <c r="G32" s="53"/>
    </row>
    <row r="33" spans="1:11" ht="24" customHeight="1" x14ac:dyDescent="0.25">
      <c r="A33" s="20"/>
      <c r="B33" s="54" t="s">
        <v>14</v>
      </c>
      <c r="C33" s="55" t="s">
        <v>15</v>
      </c>
      <c r="D33" s="55" t="s">
        <v>16</v>
      </c>
      <c r="E33" s="54" t="s">
        <v>17</v>
      </c>
      <c r="F33" s="55" t="s">
        <v>18</v>
      </c>
      <c r="G33" s="54" t="s">
        <v>19</v>
      </c>
    </row>
    <row r="34" spans="1:11" ht="12" customHeight="1" x14ac:dyDescent="0.25">
      <c r="A34" s="20"/>
      <c r="B34" s="56"/>
      <c r="C34" s="57" t="s">
        <v>63</v>
      </c>
      <c r="D34" s="57"/>
      <c r="E34" s="57"/>
      <c r="F34" s="56"/>
      <c r="G34" s="56"/>
    </row>
    <row r="35" spans="1:11" ht="12" customHeight="1" x14ac:dyDescent="0.25">
      <c r="A35" s="20"/>
      <c r="B35" s="58" t="s">
        <v>24</v>
      </c>
      <c r="C35" s="59"/>
      <c r="D35" s="59"/>
      <c r="E35" s="59"/>
      <c r="F35" s="60"/>
      <c r="G35" s="60"/>
    </row>
    <row r="36" spans="1:11" ht="12" customHeight="1" x14ac:dyDescent="0.25">
      <c r="A36" s="20"/>
      <c r="B36" s="50" t="s">
        <v>25</v>
      </c>
      <c r="C36" s="61"/>
      <c r="D36" s="62"/>
      <c r="E36" s="62"/>
      <c r="F36" s="63"/>
      <c r="G36" s="63"/>
    </row>
    <row r="37" spans="1:11" ht="24" customHeight="1" x14ac:dyDescent="0.25">
      <c r="A37" s="20"/>
      <c r="B37" s="64" t="s">
        <v>14</v>
      </c>
      <c r="C37" s="64" t="s">
        <v>15</v>
      </c>
      <c r="D37" s="64" t="s">
        <v>16</v>
      </c>
      <c r="E37" s="64" t="s">
        <v>17</v>
      </c>
      <c r="F37" s="65" t="s">
        <v>18</v>
      </c>
      <c r="G37" s="64" t="s">
        <v>19</v>
      </c>
    </row>
    <row r="38" spans="1:11" ht="12.75" customHeight="1" x14ac:dyDescent="0.25">
      <c r="A38" s="36"/>
      <c r="B38" s="44" t="s">
        <v>27</v>
      </c>
      <c r="C38" s="45" t="s">
        <v>26</v>
      </c>
      <c r="D38" s="66">
        <v>2</v>
      </c>
      <c r="E38" s="28" t="s">
        <v>88</v>
      </c>
      <c r="F38" s="30">
        <v>120000</v>
      </c>
      <c r="G38" s="30">
        <f t="shared" ref="G38:G44" si="1">(D38*F38)</f>
        <v>240000</v>
      </c>
    </row>
    <row r="39" spans="1:11" ht="12.75" customHeight="1" x14ac:dyDescent="0.25">
      <c r="A39" s="36"/>
      <c r="B39" s="44" t="s">
        <v>84</v>
      </c>
      <c r="C39" s="45" t="s">
        <v>26</v>
      </c>
      <c r="D39" s="66">
        <v>1</v>
      </c>
      <c r="E39" s="28" t="s">
        <v>88</v>
      </c>
      <c r="F39" s="30">
        <v>120000</v>
      </c>
      <c r="G39" s="30">
        <f t="shared" si="1"/>
        <v>120000</v>
      </c>
    </row>
    <row r="40" spans="1:11" ht="12.75" customHeight="1" x14ac:dyDescent="0.25">
      <c r="A40" s="36"/>
      <c r="B40" s="44" t="s">
        <v>85</v>
      </c>
      <c r="C40" s="45" t="s">
        <v>26</v>
      </c>
      <c r="D40" s="66">
        <v>3</v>
      </c>
      <c r="E40" s="28" t="s">
        <v>88</v>
      </c>
      <c r="F40" s="30">
        <v>90000</v>
      </c>
      <c r="G40" s="30">
        <f t="shared" si="1"/>
        <v>270000</v>
      </c>
    </row>
    <row r="41" spans="1:11" ht="12.75" customHeight="1" x14ac:dyDescent="0.25">
      <c r="A41" s="36"/>
      <c r="B41" s="44" t="s">
        <v>86</v>
      </c>
      <c r="C41" s="45" t="s">
        <v>26</v>
      </c>
      <c r="D41" s="66">
        <v>2</v>
      </c>
      <c r="E41" s="28" t="s">
        <v>88</v>
      </c>
      <c r="F41" s="30">
        <v>90000</v>
      </c>
      <c r="G41" s="30">
        <f t="shared" si="1"/>
        <v>180000</v>
      </c>
    </row>
    <row r="42" spans="1:11" ht="12.75" customHeight="1" x14ac:dyDescent="0.25">
      <c r="A42" s="36"/>
      <c r="B42" s="44" t="s">
        <v>141</v>
      </c>
      <c r="C42" s="45" t="s">
        <v>26</v>
      </c>
      <c r="D42" s="66">
        <v>2</v>
      </c>
      <c r="E42" s="28" t="s">
        <v>88</v>
      </c>
      <c r="F42" s="30">
        <v>90000</v>
      </c>
      <c r="G42" s="30">
        <f t="shared" si="1"/>
        <v>180000</v>
      </c>
    </row>
    <row r="43" spans="1:11" ht="12.75" customHeight="1" x14ac:dyDescent="0.25">
      <c r="A43" s="36"/>
      <c r="B43" s="44" t="s">
        <v>87</v>
      </c>
      <c r="C43" s="45" t="s">
        <v>26</v>
      </c>
      <c r="D43" s="66">
        <v>0.5</v>
      </c>
      <c r="E43" s="28" t="s">
        <v>90</v>
      </c>
      <c r="F43" s="30">
        <v>90000</v>
      </c>
      <c r="G43" s="30">
        <f t="shared" si="1"/>
        <v>45000</v>
      </c>
    </row>
    <row r="44" spans="1:11" ht="12.75" customHeight="1" x14ac:dyDescent="0.25">
      <c r="A44" s="36"/>
      <c r="B44" s="44" t="s">
        <v>89</v>
      </c>
      <c r="C44" s="45" t="s">
        <v>26</v>
      </c>
      <c r="D44" s="66">
        <v>0.5</v>
      </c>
      <c r="E44" s="28" t="s">
        <v>90</v>
      </c>
      <c r="F44" s="30">
        <v>90000</v>
      </c>
      <c r="G44" s="30">
        <f t="shared" si="1"/>
        <v>45000</v>
      </c>
    </row>
    <row r="45" spans="1:11" ht="12.75" customHeight="1" x14ac:dyDescent="0.25">
      <c r="A45" s="20"/>
      <c r="B45" s="58" t="s">
        <v>28</v>
      </c>
      <c r="C45" s="59"/>
      <c r="D45" s="59"/>
      <c r="E45" s="59"/>
      <c r="F45" s="60"/>
      <c r="G45" s="145">
        <f>SUM(G38:G44)</f>
        <v>1080000</v>
      </c>
    </row>
    <row r="46" spans="1:11" ht="12" customHeight="1" x14ac:dyDescent="0.25">
      <c r="A46" s="20"/>
      <c r="B46" s="50" t="s">
        <v>29</v>
      </c>
      <c r="C46" s="51"/>
      <c r="D46" s="52"/>
      <c r="E46" s="52"/>
      <c r="F46" s="53"/>
      <c r="G46" s="53"/>
    </row>
    <row r="47" spans="1:11" ht="24" customHeight="1" x14ac:dyDescent="0.25">
      <c r="A47" s="20"/>
      <c r="B47" s="65" t="s">
        <v>30</v>
      </c>
      <c r="C47" s="65" t="s">
        <v>31</v>
      </c>
      <c r="D47" s="65" t="s">
        <v>32</v>
      </c>
      <c r="E47" s="65" t="s">
        <v>17</v>
      </c>
      <c r="F47" s="65" t="s">
        <v>18</v>
      </c>
      <c r="G47" s="65" t="s">
        <v>19</v>
      </c>
      <c r="K47" s="67"/>
    </row>
    <row r="48" spans="1:11" ht="12.75" customHeight="1" x14ac:dyDescent="0.25">
      <c r="A48" s="36"/>
      <c r="B48" s="135" t="s">
        <v>33</v>
      </c>
      <c r="C48" s="136"/>
      <c r="D48" s="136"/>
      <c r="E48" s="136"/>
      <c r="F48" s="136"/>
      <c r="G48" s="136"/>
      <c r="K48" s="67"/>
    </row>
    <row r="49" spans="1:7" ht="12.75" customHeight="1" x14ac:dyDescent="0.25">
      <c r="A49" s="36"/>
      <c r="B49" s="6" t="s">
        <v>91</v>
      </c>
      <c r="C49" s="1" t="s">
        <v>15</v>
      </c>
      <c r="D49" s="7">
        <v>50000</v>
      </c>
      <c r="E49" s="1" t="s">
        <v>92</v>
      </c>
      <c r="F49" s="68">
        <v>100</v>
      </c>
      <c r="G49" s="24">
        <f>(D49*F49)</f>
        <v>5000000</v>
      </c>
    </row>
    <row r="50" spans="1:7" ht="12.75" customHeight="1" x14ac:dyDescent="0.25">
      <c r="A50" s="36"/>
      <c r="B50" s="137" t="s">
        <v>154</v>
      </c>
      <c r="C50" s="138"/>
      <c r="D50" s="139"/>
      <c r="E50" s="138"/>
      <c r="F50" s="140"/>
      <c r="G50" s="141"/>
    </row>
    <row r="51" spans="1:7" ht="12.75" customHeight="1" x14ac:dyDescent="0.25">
      <c r="A51" s="36"/>
      <c r="B51" s="134" t="s">
        <v>161</v>
      </c>
      <c r="C51" s="3" t="s">
        <v>97</v>
      </c>
      <c r="D51" s="7">
        <v>6</v>
      </c>
      <c r="E51" s="3" t="s">
        <v>109</v>
      </c>
      <c r="F51" s="68">
        <v>38647</v>
      </c>
      <c r="G51" s="24">
        <f>D51*F51</f>
        <v>231882</v>
      </c>
    </row>
    <row r="52" spans="1:7" ht="12.75" customHeight="1" x14ac:dyDescent="0.25">
      <c r="A52" s="36"/>
      <c r="B52" s="134" t="s">
        <v>94</v>
      </c>
      <c r="C52" s="3" t="s">
        <v>132</v>
      </c>
      <c r="D52" s="7">
        <v>50</v>
      </c>
      <c r="E52" s="3" t="s">
        <v>109</v>
      </c>
      <c r="F52" s="68">
        <v>39496</v>
      </c>
      <c r="G52" s="24">
        <f t="shared" ref="G52:G62" si="2">D52*F52</f>
        <v>1974800</v>
      </c>
    </row>
    <row r="53" spans="1:7" ht="12.75" customHeight="1" x14ac:dyDescent="0.25">
      <c r="A53" s="36"/>
      <c r="B53" s="134" t="s">
        <v>95</v>
      </c>
      <c r="C53" s="3" t="s">
        <v>132</v>
      </c>
      <c r="D53" s="7">
        <v>50</v>
      </c>
      <c r="E53" s="3" t="s">
        <v>109</v>
      </c>
      <c r="F53" s="68">
        <v>43109</v>
      </c>
      <c r="G53" s="24">
        <f t="shared" si="2"/>
        <v>2155450</v>
      </c>
    </row>
    <row r="54" spans="1:7" ht="12.75" customHeight="1" x14ac:dyDescent="0.25">
      <c r="A54" s="36"/>
      <c r="B54" s="134" t="s">
        <v>96</v>
      </c>
      <c r="C54" s="3" t="s">
        <v>132</v>
      </c>
      <c r="D54" s="7">
        <v>50</v>
      </c>
      <c r="E54" s="3" t="s">
        <v>109</v>
      </c>
      <c r="F54" s="68">
        <v>40336</v>
      </c>
      <c r="G54" s="24">
        <f t="shared" si="2"/>
        <v>2016800</v>
      </c>
    </row>
    <row r="55" spans="1:7" ht="12.75" customHeight="1" x14ac:dyDescent="0.25">
      <c r="A55" s="36"/>
      <c r="B55" s="168" t="s">
        <v>99</v>
      </c>
      <c r="C55" s="3" t="s">
        <v>97</v>
      </c>
      <c r="D55" s="7">
        <v>5</v>
      </c>
      <c r="E55" s="3" t="s">
        <v>109</v>
      </c>
      <c r="F55" s="68">
        <v>6800</v>
      </c>
      <c r="G55" s="24">
        <f t="shared" si="2"/>
        <v>34000</v>
      </c>
    </row>
    <row r="56" spans="1:7" ht="12.75" customHeight="1" x14ac:dyDescent="0.25">
      <c r="A56" s="36"/>
      <c r="B56" s="134" t="s">
        <v>100</v>
      </c>
      <c r="C56" s="3" t="s">
        <v>97</v>
      </c>
      <c r="D56" s="7">
        <v>5</v>
      </c>
      <c r="E56" s="3" t="s">
        <v>109</v>
      </c>
      <c r="F56" s="68">
        <v>20170</v>
      </c>
      <c r="G56" s="24">
        <f t="shared" si="2"/>
        <v>100850</v>
      </c>
    </row>
    <row r="57" spans="1:7" ht="12.75" customHeight="1" x14ac:dyDescent="0.25">
      <c r="A57" s="36"/>
      <c r="B57" s="134" t="s">
        <v>101</v>
      </c>
      <c r="C57" s="3" t="s">
        <v>97</v>
      </c>
      <c r="D57" s="7">
        <v>5</v>
      </c>
      <c r="E57" s="3" t="s">
        <v>109</v>
      </c>
      <c r="F57" s="68">
        <v>13866</v>
      </c>
      <c r="G57" s="24">
        <f t="shared" si="2"/>
        <v>69330</v>
      </c>
    </row>
    <row r="58" spans="1:7" ht="12.75" customHeight="1" x14ac:dyDescent="0.25">
      <c r="A58" s="36"/>
      <c r="B58" s="168" t="s">
        <v>102</v>
      </c>
      <c r="C58" s="3" t="s">
        <v>97</v>
      </c>
      <c r="D58" s="7">
        <v>4</v>
      </c>
      <c r="E58" s="3" t="s">
        <v>109</v>
      </c>
      <c r="F58" s="68">
        <v>27600</v>
      </c>
      <c r="G58" s="24">
        <f t="shared" si="2"/>
        <v>110400</v>
      </c>
    </row>
    <row r="59" spans="1:7" ht="12.75" customHeight="1" x14ac:dyDescent="0.25">
      <c r="A59" s="36"/>
      <c r="B59" s="134" t="s">
        <v>103</v>
      </c>
      <c r="C59" s="3" t="s">
        <v>97</v>
      </c>
      <c r="D59" s="7">
        <v>50</v>
      </c>
      <c r="E59" s="3" t="s">
        <v>109</v>
      </c>
      <c r="F59" s="68">
        <v>3000</v>
      </c>
      <c r="G59" s="24">
        <f t="shared" si="2"/>
        <v>150000</v>
      </c>
    </row>
    <row r="60" spans="1:7" ht="12.75" customHeight="1" x14ac:dyDescent="0.25">
      <c r="A60" s="36"/>
      <c r="B60" s="168" t="s">
        <v>104</v>
      </c>
      <c r="C60" s="3" t="s">
        <v>108</v>
      </c>
      <c r="D60" s="7">
        <v>10</v>
      </c>
      <c r="E60" s="3" t="s">
        <v>109</v>
      </c>
      <c r="F60" s="68">
        <v>6000</v>
      </c>
      <c r="G60" s="24">
        <f t="shared" si="2"/>
        <v>60000</v>
      </c>
    </row>
    <row r="61" spans="1:7" ht="12.75" customHeight="1" x14ac:dyDescent="0.25">
      <c r="A61" s="36"/>
      <c r="B61" s="168" t="s">
        <v>105</v>
      </c>
      <c r="C61" s="3" t="s">
        <v>108</v>
      </c>
      <c r="D61" s="7">
        <v>16</v>
      </c>
      <c r="E61" s="3" t="s">
        <v>109</v>
      </c>
      <c r="F61" s="68">
        <v>1780</v>
      </c>
      <c r="G61" s="24">
        <f t="shared" si="2"/>
        <v>28480</v>
      </c>
    </row>
    <row r="62" spans="1:7" ht="12.75" customHeight="1" x14ac:dyDescent="0.25">
      <c r="A62" s="36"/>
      <c r="B62" s="168" t="s">
        <v>107</v>
      </c>
      <c r="C62" s="3" t="s">
        <v>97</v>
      </c>
      <c r="D62" s="7">
        <v>10</v>
      </c>
      <c r="E62" s="3" t="s">
        <v>109</v>
      </c>
      <c r="F62" s="68">
        <v>2400</v>
      </c>
      <c r="G62" s="24">
        <f t="shared" si="2"/>
        <v>24000</v>
      </c>
    </row>
    <row r="63" spans="1:7" ht="12.75" customHeight="1" x14ac:dyDescent="0.25">
      <c r="A63" s="36"/>
      <c r="B63" s="142" t="s">
        <v>38</v>
      </c>
      <c r="C63" s="138"/>
      <c r="D63" s="139"/>
      <c r="E63" s="138"/>
      <c r="F63" s="140"/>
      <c r="G63" s="141"/>
    </row>
    <row r="64" spans="1:7" ht="12.75" customHeight="1" x14ac:dyDescent="0.25">
      <c r="A64" s="36"/>
      <c r="B64" s="6" t="s">
        <v>111</v>
      </c>
      <c r="C64" s="1" t="s">
        <v>36</v>
      </c>
      <c r="D64" s="13">
        <v>0.06</v>
      </c>
      <c r="E64" s="1" t="s">
        <v>109</v>
      </c>
      <c r="F64" s="68">
        <v>82353</v>
      </c>
      <c r="G64" s="24">
        <f t="shared" ref="G64:G76" si="3">D64*F64</f>
        <v>4941.1799999999994</v>
      </c>
    </row>
    <row r="65" spans="1:7" ht="12.75" customHeight="1" x14ac:dyDescent="0.25">
      <c r="A65" s="36"/>
      <c r="B65" s="6" t="s">
        <v>112</v>
      </c>
      <c r="C65" s="1" t="s">
        <v>97</v>
      </c>
      <c r="D65" s="13">
        <v>0.3</v>
      </c>
      <c r="E65" s="1" t="s">
        <v>109</v>
      </c>
      <c r="F65" s="68">
        <v>20840</v>
      </c>
      <c r="G65" s="24">
        <f t="shared" si="3"/>
        <v>6252</v>
      </c>
    </row>
    <row r="66" spans="1:7" ht="12.75" customHeight="1" x14ac:dyDescent="0.25">
      <c r="A66" s="36"/>
      <c r="B66" s="6" t="s">
        <v>133</v>
      </c>
      <c r="C66" s="1" t="s">
        <v>134</v>
      </c>
      <c r="D66" s="13">
        <v>6</v>
      </c>
      <c r="E66" s="1" t="s">
        <v>109</v>
      </c>
      <c r="F66" s="68">
        <v>13025</v>
      </c>
      <c r="G66" s="24">
        <f t="shared" si="3"/>
        <v>78150</v>
      </c>
    </row>
    <row r="67" spans="1:7" ht="12.75" customHeight="1" x14ac:dyDescent="0.25">
      <c r="A67" s="36"/>
      <c r="B67" s="168" t="s">
        <v>158</v>
      </c>
      <c r="C67" s="1" t="s">
        <v>156</v>
      </c>
      <c r="D67" s="13">
        <v>150</v>
      </c>
      <c r="E67" s="1" t="s">
        <v>157</v>
      </c>
      <c r="F67" s="68">
        <v>290</v>
      </c>
      <c r="G67" s="24">
        <f t="shared" si="3"/>
        <v>43500</v>
      </c>
    </row>
    <row r="68" spans="1:7" ht="12.75" customHeight="1" x14ac:dyDescent="0.25">
      <c r="A68" s="36"/>
      <c r="B68" s="142" t="s">
        <v>110</v>
      </c>
      <c r="C68" s="138"/>
      <c r="D68" s="139"/>
      <c r="E68" s="138"/>
      <c r="F68" s="140"/>
      <c r="G68" s="141">
        <f t="shared" si="3"/>
        <v>0</v>
      </c>
    </row>
    <row r="69" spans="1:7" ht="12.75" customHeight="1" x14ac:dyDescent="0.25">
      <c r="A69" s="36"/>
      <c r="B69" s="143" t="s">
        <v>113</v>
      </c>
      <c r="C69" s="10" t="s">
        <v>35</v>
      </c>
      <c r="D69" s="69">
        <v>0.3</v>
      </c>
      <c r="E69" s="10" t="s">
        <v>109</v>
      </c>
      <c r="F69" s="70">
        <v>125672</v>
      </c>
      <c r="G69" s="24">
        <f t="shared" si="3"/>
        <v>37701.599999999999</v>
      </c>
    </row>
    <row r="70" spans="1:7" ht="12.75" customHeight="1" x14ac:dyDescent="0.25">
      <c r="A70" s="36"/>
      <c r="B70" s="143" t="s">
        <v>114</v>
      </c>
      <c r="C70" s="10" t="s">
        <v>35</v>
      </c>
      <c r="D70" s="11">
        <v>1</v>
      </c>
      <c r="E70" s="10" t="s">
        <v>109</v>
      </c>
      <c r="F70" s="70">
        <v>79832</v>
      </c>
      <c r="G70" s="24">
        <f t="shared" si="3"/>
        <v>79832</v>
      </c>
    </row>
    <row r="71" spans="1:7" ht="12.75" customHeight="1" x14ac:dyDescent="0.25">
      <c r="A71" s="36"/>
      <c r="B71" s="169" t="s">
        <v>115</v>
      </c>
      <c r="C71" s="10" t="s">
        <v>97</v>
      </c>
      <c r="D71" s="11">
        <v>3.6</v>
      </c>
      <c r="E71" s="10" t="s">
        <v>109</v>
      </c>
      <c r="F71" s="70">
        <v>2700</v>
      </c>
      <c r="G71" s="24">
        <f t="shared" si="3"/>
        <v>9720</v>
      </c>
    </row>
    <row r="72" spans="1:7" ht="12.75" customHeight="1" x14ac:dyDescent="0.25">
      <c r="A72" s="36"/>
      <c r="B72" s="143" t="s">
        <v>116</v>
      </c>
      <c r="C72" s="10" t="s">
        <v>35</v>
      </c>
      <c r="D72" s="69">
        <v>0.2</v>
      </c>
      <c r="E72" s="10" t="s">
        <v>109</v>
      </c>
      <c r="F72" s="70">
        <v>25210</v>
      </c>
      <c r="G72" s="24">
        <f t="shared" si="3"/>
        <v>5042</v>
      </c>
    </row>
    <row r="73" spans="1:7" ht="12.75" customHeight="1" x14ac:dyDescent="0.25">
      <c r="A73" s="36"/>
      <c r="B73" s="143" t="s">
        <v>117</v>
      </c>
      <c r="C73" s="10" t="s">
        <v>35</v>
      </c>
      <c r="D73" s="11">
        <v>0.5</v>
      </c>
      <c r="E73" s="10" t="s">
        <v>109</v>
      </c>
      <c r="F73" s="70">
        <v>61555</v>
      </c>
      <c r="G73" s="24">
        <f t="shared" si="3"/>
        <v>30777.5</v>
      </c>
    </row>
    <row r="74" spans="1:7" ht="12.75" customHeight="1" x14ac:dyDescent="0.25">
      <c r="A74" s="36"/>
      <c r="B74" s="169" t="s">
        <v>118</v>
      </c>
      <c r="C74" s="10" t="s">
        <v>35</v>
      </c>
      <c r="D74" s="69">
        <v>0.3</v>
      </c>
      <c r="E74" s="10" t="s">
        <v>109</v>
      </c>
      <c r="F74" s="70">
        <v>4900</v>
      </c>
      <c r="G74" s="24">
        <f t="shared" si="3"/>
        <v>1470</v>
      </c>
    </row>
    <row r="75" spans="1:7" ht="12.75" customHeight="1" x14ac:dyDescent="0.25">
      <c r="A75" s="36"/>
      <c r="B75" s="143" t="s">
        <v>119</v>
      </c>
      <c r="C75" s="10" t="s">
        <v>97</v>
      </c>
      <c r="D75" s="11">
        <v>0.75</v>
      </c>
      <c r="E75" s="10" t="s">
        <v>109</v>
      </c>
      <c r="F75" s="70">
        <v>70672</v>
      </c>
      <c r="G75" s="24">
        <f t="shared" si="3"/>
        <v>53004</v>
      </c>
    </row>
    <row r="76" spans="1:7" ht="12.75" customHeight="1" x14ac:dyDescent="0.25">
      <c r="A76" s="36"/>
      <c r="B76" s="143" t="s">
        <v>120</v>
      </c>
      <c r="C76" s="10" t="s">
        <v>35</v>
      </c>
      <c r="D76" s="11">
        <v>3</v>
      </c>
      <c r="E76" s="10" t="s">
        <v>109</v>
      </c>
      <c r="F76" s="70">
        <v>156891</v>
      </c>
      <c r="G76" s="24">
        <f t="shared" si="3"/>
        <v>470673</v>
      </c>
    </row>
    <row r="77" spans="1:7" ht="13.5" customHeight="1" x14ac:dyDescent="0.25">
      <c r="A77" s="20"/>
      <c r="B77" s="144" t="s">
        <v>39</v>
      </c>
      <c r="C77" s="59"/>
      <c r="D77" s="59"/>
      <c r="E77" s="59"/>
      <c r="F77" s="59"/>
      <c r="G77" s="145">
        <f>SUM(G49:G76)</f>
        <v>12777055.279999999</v>
      </c>
    </row>
    <row r="78" spans="1:7" ht="12" customHeight="1" x14ac:dyDescent="0.25">
      <c r="A78" s="15"/>
      <c r="B78" s="71"/>
      <c r="C78" s="72"/>
      <c r="D78" s="72"/>
      <c r="E78" s="73"/>
      <c r="F78" s="74"/>
      <c r="G78" s="74"/>
    </row>
    <row r="79" spans="1:7" ht="12" customHeight="1" x14ac:dyDescent="0.25">
      <c r="A79" s="20"/>
      <c r="B79" s="50" t="s">
        <v>123</v>
      </c>
      <c r="C79" s="51"/>
      <c r="D79" s="52"/>
      <c r="E79" s="52"/>
      <c r="F79" s="53"/>
      <c r="G79" s="53"/>
    </row>
    <row r="80" spans="1:7" ht="24" customHeight="1" x14ac:dyDescent="0.25">
      <c r="A80" s="20"/>
      <c r="B80" s="64" t="s">
        <v>40</v>
      </c>
      <c r="C80" s="65" t="s">
        <v>31</v>
      </c>
      <c r="D80" s="65" t="s">
        <v>32</v>
      </c>
      <c r="E80" s="64" t="s">
        <v>17</v>
      </c>
      <c r="F80" s="65" t="s">
        <v>18</v>
      </c>
      <c r="G80" s="64" t="s">
        <v>19</v>
      </c>
    </row>
    <row r="81" spans="1:7" ht="12.75" customHeight="1" x14ac:dyDescent="0.25">
      <c r="A81" s="36"/>
      <c r="B81" s="75" t="s">
        <v>121</v>
      </c>
      <c r="C81" s="76" t="s">
        <v>122</v>
      </c>
      <c r="D81" s="70">
        <v>1</v>
      </c>
      <c r="E81" s="77" t="s">
        <v>109</v>
      </c>
      <c r="F81" s="78">
        <v>660000</v>
      </c>
      <c r="G81" s="79">
        <f>(D81*F81)</f>
        <v>660000</v>
      </c>
    </row>
    <row r="82" spans="1:7" ht="12.75" customHeight="1" x14ac:dyDescent="0.25">
      <c r="A82" s="80"/>
      <c r="B82" s="81" t="s">
        <v>138</v>
      </c>
      <c r="C82" s="82" t="s">
        <v>127</v>
      </c>
      <c r="D82" s="83">
        <v>8</v>
      </c>
      <c r="E82" s="84" t="s">
        <v>129</v>
      </c>
      <c r="F82" s="85">
        <v>102000</v>
      </c>
      <c r="G82" s="79">
        <f t="shared" ref="G82:G86" si="4">(D82*F82)</f>
        <v>816000</v>
      </c>
    </row>
    <row r="83" spans="1:7" ht="12.75" customHeight="1" x14ac:dyDescent="0.25">
      <c r="A83" s="80"/>
      <c r="B83" s="81" t="s">
        <v>124</v>
      </c>
      <c r="C83" s="82" t="s">
        <v>128</v>
      </c>
      <c r="D83" s="83">
        <v>4</v>
      </c>
      <c r="E83" s="84" t="s">
        <v>129</v>
      </c>
      <c r="F83" s="85">
        <v>159664</v>
      </c>
      <c r="G83" s="79">
        <f t="shared" si="4"/>
        <v>638656</v>
      </c>
    </row>
    <row r="84" spans="1:7" ht="12.75" customHeight="1" x14ac:dyDescent="0.25">
      <c r="A84" s="80"/>
      <c r="B84" s="81" t="s">
        <v>125</v>
      </c>
      <c r="C84" s="82" t="s">
        <v>126</v>
      </c>
      <c r="D84" s="83">
        <v>160</v>
      </c>
      <c r="E84" s="84" t="s">
        <v>129</v>
      </c>
      <c r="F84" s="85">
        <v>720</v>
      </c>
      <c r="G84" s="79">
        <f t="shared" si="4"/>
        <v>115200</v>
      </c>
    </row>
    <row r="85" spans="1:7" ht="12.75" customHeight="1" x14ac:dyDescent="0.25">
      <c r="A85" s="80"/>
      <c r="B85" s="81" t="s">
        <v>135</v>
      </c>
      <c r="C85" s="82" t="s">
        <v>126</v>
      </c>
      <c r="D85" s="166">
        <v>8000</v>
      </c>
      <c r="E85" s="84" t="s">
        <v>129</v>
      </c>
      <c r="F85" s="85">
        <v>750</v>
      </c>
      <c r="G85" s="167">
        <f t="shared" si="4"/>
        <v>6000000</v>
      </c>
    </row>
    <row r="86" spans="1:7" ht="12.75" customHeight="1" x14ac:dyDescent="0.25">
      <c r="A86" s="80"/>
      <c r="B86" s="81" t="s">
        <v>139</v>
      </c>
      <c r="C86" s="82" t="s">
        <v>126</v>
      </c>
      <c r="D86" s="83">
        <v>120</v>
      </c>
      <c r="E86" s="84" t="s">
        <v>129</v>
      </c>
      <c r="F86" s="85">
        <v>1100</v>
      </c>
      <c r="G86" s="79">
        <f t="shared" si="4"/>
        <v>132000</v>
      </c>
    </row>
    <row r="87" spans="1:7" ht="13.5" customHeight="1" x14ac:dyDescent="0.25">
      <c r="A87" s="20"/>
      <c r="B87" s="147" t="s">
        <v>41</v>
      </c>
      <c r="C87" s="86"/>
      <c r="D87" s="86"/>
      <c r="E87" s="86"/>
      <c r="F87" s="87"/>
      <c r="G87" s="146">
        <f>SUM(G81:G86)</f>
        <v>8361856</v>
      </c>
    </row>
    <row r="88" spans="1:7" ht="12" customHeight="1" x14ac:dyDescent="0.25">
      <c r="A88" s="15"/>
      <c r="B88" s="88"/>
      <c r="C88" s="88"/>
      <c r="D88" s="88"/>
      <c r="E88" s="88"/>
      <c r="F88" s="89"/>
      <c r="G88" s="89"/>
    </row>
    <row r="89" spans="1:7" ht="12" customHeight="1" x14ac:dyDescent="0.25">
      <c r="A89" s="80"/>
      <c r="B89" s="148" t="s">
        <v>42</v>
      </c>
      <c r="C89" s="149"/>
      <c r="D89" s="149"/>
      <c r="E89" s="149"/>
      <c r="F89" s="149"/>
      <c r="G89" s="150">
        <f>G30+G45+G77+G87</f>
        <v>30643911.280000001</v>
      </c>
    </row>
    <row r="90" spans="1:7" ht="12" customHeight="1" x14ac:dyDescent="0.25">
      <c r="A90" s="80"/>
      <c r="B90" s="151" t="s">
        <v>43</v>
      </c>
      <c r="C90" s="152"/>
      <c r="D90" s="152"/>
      <c r="E90" s="152"/>
      <c r="F90" s="152"/>
      <c r="G90" s="153">
        <f>G89*0.05</f>
        <v>1532195.5640000002</v>
      </c>
    </row>
    <row r="91" spans="1:7" ht="12" customHeight="1" x14ac:dyDescent="0.25">
      <c r="A91" s="80"/>
      <c r="B91" s="154" t="s">
        <v>44</v>
      </c>
      <c r="C91" s="155"/>
      <c r="D91" s="155"/>
      <c r="E91" s="155"/>
      <c r="F91" s="155"/>
      <c r="G91" s="156">
        <f>G90+G89</f>
        <v>32176106.844000001</v>
      </c>
    </row>
    <row r="92" spans="1:7" ht="12" customHeight="1" x14ac:dyDescent="0.25">
      <c r="A92" s="80"/>
      <c r="B92" s="151" t="s">
        <v>45</v>
      </c>
      <c r="C92" s="152"/>
      <c r="D92" s="152"/>
      <c r="E92" s="152"/>
      <c r="F92" s="152"/>
      <c r="G92" s="153">
        <f>G12</f>
        <v>36000000</v>
      </c>
    </row>
    <row r="93" spans="1:7" ht="12" customHeight="1" x14ac:dyDescent="0.25">
      <c r="A93" s="80"/>
      <c r="B93" s="157" t="s">
        <v>46</v>
      </c>
      <c r="C93" s="158"/>
      <c r="D93" s="158"/>
      <c r="E93" s="158"/>
      <c r="F93" s="158"/>
      <c r="G93" s="159">
        <f>G92-G91</f>
        <v>3823893.1559999995</v>
      </c>
    </row>
    <row r="94" spans="1:7" ht="12" customHeight="1" x14ac:dyDescent="0.25">
      <c r="A94" s="80"/>
      <c r="B94" s="90" t="s">
        <v>159</v>
      </c>
      <c r="C94" s="91"/>
      <c r="D94" s="91"/>
      <c r="E94" s="91"/>
      <c r="F94" s="91"/>
      <c r="G94" s="92"/>
    </row>
    <row r="95" spans="1:7" ht="12.75" customHeight="1" thickBot="1" x14ac:dyDescent="0.3">
      <c r="A95" s="80"/>
      <c r="B95" s="93"/>
      <c r="C95" s="91"/>
      <c r="D95" s="91"/>
      <c r="E95" s="91"/>
      <c r="F95" s="91"/>
      <c r="G95" s="92"/>
    </row>
    <row r="96" spans="1:7" ht="12" customHeight="1" x14ac:dyDescent="0.25">
      <c r="A96" s="80"/>
      <c r="B96" s="94" t="s">
        <v>160</v>
      </c>
      <c r="C96" s="95"/>
      <c r="D96" s="95"/>
      <c r="E96" s="95"/>
      <c r="F96" s="96"/>
      <c r="G96" s="92"/>
    </row>
    <row r="97" spans="1:7" ht="12" customHeight="1" x14ac:dyDescent="0.25">
      <c r="A97" s="80"/>
      <c r="B97" s="97" t="s">
        <v>47</v>
      </c>
      <c r="C97" s="98"/>
      <c r="D97" s="98"/>
      <c r="E97" s="98"/>
      <c r="F97" s="99"/>
      <c r="G97" s="92"/>
    </row>
    <row r="98" spans="1:7" ht="12" customHeight="1" x14ac:dyDescent="0.25">
      <c r="A98" s="80"/>
      <c r="B98" s="97" t="s">
        <v>48</v>
      </c>
      <c r="C98" s="98" t="s">
        <v>136</v>
      </c>
      <c r="D98" s="98"/>
      <c r="E98" s="98"/>
      <c r="F98" s="99"/>
      <c r="G98" s="92"/>
    </row>
    <row r="99" spans="1:7" ht="12" customHeight="1" x14ac:dyDescent="0.25">
      <c r="A99" s="80"/>
      <c r="B99" s="97" t="s">
        <v>49</v>
      </c>
      <c r="C99" s="98" t="s">
        <v>137</v>
      </c>
      <c r="D99" s="98"/>
      <c r="E99" s="98"/>
      <c r="F99" s="99"/>
      <c r="G99" s="92"/>
    </row>
    <row r="100" spans="1:7" ht="12" customHeight="1" x14ac:dyDescent="0.25">
      <c r="A100" s="80"/>
      <c r="B100" s="97" t="s">
        <v>50</v>
      </c>
      <c r="C100" s="98"/>
      <c r="D100" s="98"/>
      <c r="E100" s="98"/>
      <c r="F100" s="99"/>
      <c r="G100" s="92"/>
    </row>
    <row r="101" spans="1:7" ht="12" customHeight="1" x14ac:dyDescent="0.25">
      <c r="A101" s="80"/>
      <c r="B101" s="97" t="s">
        <v>51</v>
      </c>
      <c r="C101" s="98"/>
      <c r="D101" s="98"/>
      <c r="E101" s="98"/>
      <c r="F101" s="99"/>
      <c r="G101" s="92"/>
    </row>
    <row r="102" spans="1:7" ht="12.75" customHeight="1" thickBot="1" x14ac:dyDescent="0.3">
      <c r="A102" s="80"/>
      <c r="B102" s="100" t="s">
        <v>52</v>
      </c>
      <c r="C102" s="101"/>
      <c r="D102" s="101"/>
      <c r="E102" s="101"/>
      <c r="F102" s="102"/>
      <c r="G102" s="92"/>
    </row>
    <row r="103" spans="1:7" ht="12.75" customHeight="1" x14ac:dyDescent="0.25">
      <c r="A103" s="80"/>
      <c r="B103" s="93"/>
      <c r="C103" s="98"/>
      <c r="D103" s="98"/>
      <c r="E103" s="98"/>
      <c r="F103" s="98"/>
      <c r="G103" s="92"/>
    </row>
    <row r="104" spans="1:7" ht="15" customHeight="1" thickBot="1" x14ac:dyDescent="0.3">
      <c r="A104" s="80"/>
      <c r="B104" s="170" t="s">
        <v>53</v>
      </c>
      <c r="C104" s="171"/>
      <c r="D104" s="103"/>
      <c r="E104" s="104"/>
      <c r="F104" s="104"/>
      <c r="G104" s="92"/>
    </row>
    <row r="105" spans="1:7" ht="12" customHeight="1" x14ac:dyDescent="0.25">
      <c r="A105" s="80"/>
      <c r="B105" s="105" t="s">
        <v>40</v>
      </c>
      <c r="C105" s="106" t="s">
        <v>54</v>
      </c>
      <c r="D105" s="107" t="s">
        <v>55</v>
      </c>
      <c r="E105" s="104"/>
      <c r="F105" s="104"/>
      <c r="G105" s="92"/>
    </row>
    <row r="106" spans="1:7" ht="12" customHeight="1" x14ac:dyDescent="0.25">
      <c r="A106" s="80"/>
      <c r="B106" s="108" t="s">
        <v>56</v>
      </c>
      <c r="C106" s="109">
        <f>G30</f>
        <v>8425000</v>
      </c>
      <c r="D106" s="110">
        <f>(C106/C112)</f>
        <v>0.26184025434920016</v>
      </c>
      <c r="E106" s="104"/>
      <c r="F106" s="104"/>
      <c r="G106" s="92"/>
    </row>
    <row r="107" spans="1:7" ht="12" customHeight="1" x14ac:dyDescent="0.25">
      <c r="A107" s="80"/>
      <c r="B107" s="108" t="s">
        <v>57</v>
      </c>
      <c r="C107" s="111">
        <f>G34</f>
        <v>0</v>
      </c>
      <c r="D107" s="110">
        <v>0</v>
      </c>
      <c r="E107" s="104"/>
      <c r="F107" s="104"/>
      <c r="G107" s="92"/>
    </row>
    <row r="108" spans="1:7" ht="12" customHeight="1" x14ac:dyDescent="0.25">
      <c r="A108" s="80"/>
      <c r="B108" s="108" t="s">
        <v>58</v>
      </c>
      <c r="C108" s="109">
        <f>G45</f>
        <v>1080000</v>
      </c>
      <c r="D108" s="110">
        <f>(C108/C112)</f>
        <v>3.3565278895802513E-2</v>
      </c>
      <c r="E108" s="104"/>
      <c r="F108" s="104"/>
      <c r="G108" s="92"/>
    </row>
    <row r="109" spans="1:7" ht="12" customHeight="1" x14ac:dyDescent="0.25">
      <c r="A109" s="80"/>
      <c r="B109" s="108" t="s">
        <v>30</v>
      </c>
      <c r="C109" s="109">
        <f>G77</f>
        <v>12777055.279999999</v>
      </c>
      <c r="D109" s="110">
        <f>(C109/C112)</f>
        <v>0.3970976147595241</v>
      </c>
      <c r="E109" s="104"/>
      <c r="F109" s="104"/>
      <c r="G109" s="92"/>
    </row>
    <row r="110" spans="1:7" ht="12" customHeight="1" x14ac:dyDescent="0.25">
      <c r="A110" s="80"/>
      <c r="B110" s="108" t="s">
        <v>59</v>
      </c>
      <c r="C110" s="162">
        <f>G87</f>
        <v>8361856</v>
      </c>
      <c r="D110" s="110">
        <f>(C110/C112)</f>
        <v>0.25987780437642555</v>
      </c>
      <c r="E110" s="113"/>
      <c r="F110" s="113"/>
      <c r="G110" s="92"/>
    </row>
    <row r="111" spans="1:7" ht="12" customHeight="1" x14ac:dyDescent="0.25">
      <c r="A111" s="80"/>
      <c r="B111" s="108" t="s">
        <v>60</v>
      </c>
      <c r="C111" s="112">
        <f>G90</f>
        <v>1532195.5640000002</v>
      </c>
      <c r="D111" s="110">
        <f>(C111/C112)</f>
        <v>4.7619047619047623E-2</v>
      </c>
      <c r="E111" s="113"/>
      <c r="F111" s="113"/>
      <c r="G111" s="92"/>
    </row>
    <row r="112" spans="1:7" ht="12.75" customHeight="1" thickBot="1" x14ac:dyDescent="0.3">
      <c r="A112" s="80"/>
      <c r="B112" s="114" t="s">
        <v>61</v>
      </c>
      <c r="C112" s="115">
        <f>SUM(C106:C111)</f>
        <v>32176106.844000001</v>
      </c>
      <c r="D112" s="116">
        <f>SUM(D106:D111)</f>
        <v>1</v>
      </c>
      <c r="E112" s="113"/>
      <c r="F112" s="113"/>
      <c r="G112" s="92"/>
    </row>
    <row r="113" spans="1:7" ht="12" customHeight="1" x14ac:dyDescent="0.25">
      <c r="A113" s="80"/>
      <c r="B113" s="93"/>
      <c r="C113" s="91"/>
      <c r="D113" s="91"/>
      <c r="E113" s="91"/>
      <c r="F113" s="91"/>
      <c r="G113" s="92"/>
    </row>
    <row r="114" spans="1:7" ht="12.75" customHeight="1" x14ac:dyDescent="0.25">
      <c r="A114" s="80"/>
      <c r="B114" s="117"/>
      <c r="C114" s="91"/>
      <c r="D114" s="91"/>
      <c r="E114" s="91"/>
      <c r="F114" s="91"/>
      <c r="G114" s="92"/>
    </row>
    <row r="115" spans="1:7" ht="12" customHeight="1" thickBot="1" x14ac:dyDescent="0.3">
      <c r="A115" s="118"/>
      <c r="B115" s="119"/>
      <c r="C115" s="120" t="s">
        <v>142</v>
      </c>
      <c r="D115" s="121" t="s">
        <v>147</v>
      </c>
      <c r="E115" s="122" t="s">
        <v>148</v>
      </c>
      <c r="F115" s="123"/>
      <c r="G115" s="92"/>
    </row>
    <row r="116" spans="1:7" ht="12" customHeight="1" thickBot="1" x14ac:dyDescent="0.3">
      <c r="A116" s="80"/>
      <c r="B116" s="124" t="s">
        <v>149</v>
      </c>
      <c r="C116" s="125" t="s">
        <v>151</v>
      </c>
      <c r="D116" s="126" t="s">
        <v>145</v>
      </c>
      <c r="E116" s="127" t="s">
        <v>146</v>
      </c>
      <c r="F116" s="128"/>
      <c r="G116" s="129"/>
    </row>
    <row r="117" spans="1:7" ht="12" customHeight="1" x14ac:dyDescent="0.25">
      <c r="A117" s="80"/>
      <c r="B117" s="130" t="s">
        <v>150</v>
      </c>
      <c r="C117" s="131">
        <v>7000</v>
      </c>
      <c r="D117" s="131">
        <v>8000</v>
      </c>
      <c r="E117" s="132">
        <v>10000</v>
      </c>
      <c r="F117" s="128"/>
      <c r="G117" s="129"/>
    </row>
    <row r="118" spans="1:7" ht="12.75" customHeight="1" thickBot="1" x14ac:dyDescent="0.3">
      <c r="A118" s="80"/>
      <c r="B118" s="114" t="s">
        <v>143</v>
      </c>
      <c r="C118" s="115">
        <f>C112/C117</f>
        <v>4596.5866919999999</v>
      </c>
      <c r="D118" s="115">
        <f>C112/D117</f>
        <v>4022.0133555000002</v>
      </c>
      <c r="E118" s="133">
        <f>C112/E117</f>
        <v>3217.6106844000001</v>
      </c>
      <c r="F118" s="128"/>
      <c r="G118" s="129"/>
    </row>
    <row r="119" spans="1:7" ht="15.6" customHeight="1" x14ac:dyDescent="0.25">
      <c r="A119" s="80"/>
      <c r="B119" s="90" t="s">
        <v>62</v>
      </c>
      <c r="C119" s="98"/>
      <c r="D119" s="98"/>
      <c r="E119" s="98"/>
      <c r="F119" s="98"/>
      <c r="G119" s="98"/>
    </row>
  </sheetData>
  <mergeCells count="8">
    <mergeCell ref="B104:C10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43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19"/>
  <sheetViews>
    <sheetView tabSelected="1" zoomScale="110" zoomScaleNormal="110" workbookViewId="0">
      <selection activeCell="H114" sqref="H114"/>
    </sheetView>
  </sheetViews>
  <sheetFormatPr baseColWidth="10" defaultColWidth="10.7109375" defaultRowHeight="11.25" customHeight="1" x14ac:dyDescent="0.25"/>
  <cols>
    <col min="1" max="1" width="4.42578125" style="16" customWidth="1"/>
    <col min="2" max="2" width="32.42578125" style="16" customWidth="1"/>
    <col min="3" max="3" width="17.7109375" style="16" customWidth="1"/>
    <col min="4" max="4" width="11.7109375" style="16" customWidth="1"/>
    <col min="5" max="5" width="17.42578125" style="16" customWidth="1"/>
    <col min="6" max="6" width="11.85546875" style="16" customWidth="1"/>
    <col min="7" max="7" width="12.5703125" style="16" customWidth="1"/>
    <col min="8" max="255" width="10.7109375" style="16" customWidth="1"/>
    <col min="256" max="16384" width="10.7109375" style="17"/>
  </cols>
  <sheetData>
    <row r="1" spans="1:7" ht="15" customHeight="1" x14ac:dyDescent="0.25">
      <c r="A1" s="15"/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5"/>
      <c r="B4" s="15"/>
      <c r="C4" s="15"/>
      <c r="D4" s="15"/>
      <c r="E4" s="15"/>
      <c r="F4" s="15"/>
      <c r="G4" s="15"/>
    </row>
    <row r="5" spans="1:7" ht="15" customHeight="1" x14ac:dyDescent="0.25">
      <c r="A5" s="15"/>
      <c r="B5" s="15"/>
      <c r="C5" s="15"/>
      <c r="D5" s="15"/>
      <c r="E5" s="15"/>
      <c r="F5" s="15"/>
      <c r="G5" s="15"/>
    </row>
    <row r="6" spans="1:7" ht="15" customHeight="1" x14ac:dyDescent="0.25">
      <c r="A6" s="15"/>
      <c r="B6" s="15"/>
      <c r="C6" s="15"/>
      <c r="D6" s="15"/>
      <c r="E6" s="15"/>
      <c r="F6" s="15"/>
      <c r="G6" s="15"/>
    </row>
    <row r="7" spans="1:7" ht="15" customHeight="1" x14ac:dyDescent="0.25">
      <c r="A7" s="15"/>
      <c r="B7" s="15"/>
      <c r="C7" s="15"/>
      <c r="D7" s="15"/>
      <c r="E7" s="15"/>
      <c r="F7" s="15"/>
      <c r="G7" s="15"/>
    </row>
    <row r="8" spans="1:7" ht="15" customHeight="1" x14ac:dyDescent="0.25">
      <c r="A8" s="15"/>
      <c r="B8" s="18"/>
      <c r="C8" s="19"/>
      <c r="D8" s="15"/>
      <c r="E8" s="19"/>
      <c r="F8" s="19"/>
      <c r="G8" s="19"/>
    </row>
    <row r="9" spans="1:7" ht="12" customHeight="1" x14ac:dyDescent="0.25">
      <c r="A9" s="20"/>
      <c r="B9" s="21" t="s">
        <v>0</v>
      </c>
      <c r="C9" s="22" t="s">
        <v>64</v>
      </c>
      <c r="D9" s="23"/>
      <c r="E9" s="174" t="s">
        <v>69</v>
      </c>
      <c r="F9" s="175"/>
      <c r="G9" s="24">
        <v>7500</v>
      </c>
    </row>
    <row r="10" spans="1:7" ht="38.25" customHeight="1" x14ac:dyDescent="0.25">
      <c r="A10" s="20"/>
      <c r="B10" s="25" t="s">
        <v>1</v>
      </c>
      <c r="C10" s="26" t="s">
        <v>153</v>
      </c>
      <c r="D10" s="23"/>
      <c r="E10" s="172" t="s">
        <v>2</v>
      </c>
      <c r="F10" s="173"/>
      <c r="G10" s="22" t="s">
        <v>155</v>
      </c>
    </row>
    <row r="11" spans="1:7" ht="18" customHeight="1" x14ac:dyDescent="0.25">
      <c r="A11" s="20"/>
      <c r="B11" s="25" t="s">
        <v>3</v>
      </c>
      <c r="C11" s="22" t="s">
        <v>76</v>
      </c>
      <c r="D11" s="23"/>
      <c r="E11" s="172" t="s">
        <v>130</v>
      </c>
      <c r="F11" s="173"/>
      <c r="G11" s="27">
        <v>4500</v>
      </c>
    </row>
    <row r="12" spans="1:7" ht="11.25" customHeight="1" x14ac:dyDescent="0.25">
      <c r="A12" s="20"/>
      <c r="B12" s="25" t="s">
        <v>4</v>
      </c>
      <c r="C12" s="28" t="s">
        <v>67</v>
      </c>
      <c r="D12" s="23"/>
      <c r="E12" s="164" t="s">
        <v>5</v>
      </c>
      <c r="F12" s="165"/>
      <c r="G12" s="30">
        <f>(G9*G11)</f>
        <v>33750000</v>
      </c>
    </row>
    <row r="13" spans="1:7" ht="11.25" customHeight="1" x14ac:dyDescent="0.25">
      <c r="A13" s="20"/>
      <c r="B13" s="25" t="s">
        <v>6</v>
      </c>
      <c r="C13" s="22" t="s">
        <v>68</v>
      </c>
      <c r="D13" s="23"/>
      <c r="E13" s="172" t="s">
        <v>7</v>
      </c>
      <c r="F13" s="173"/>
      <c r="G13" s="22" t="s">
        <v>65</v>
      </c>
    </row>
    <row r="14" spans="1:7" ht="13.5" customHeight="1" x14ac:dyDescent="0.25">
      <c r="A14" s="20"/>
      <c r="B14" s="25" t="s">
        <v>8</v>
      </c>
      <c r="C14" s="22" t="s">
        <v>144</v>
      </c>
      <c r="D14" s="23"/>
      <c r="E14" s="172" t="s">
        <v>9</v>
      </c>
      <c r="F14" s="173"/>
      <c r="G14" s="22" t="s">
        <v>66</v>
      </c>
    </row>
    <row r="15" spans="1:7" ht="25.5" customHeight="1" x14ac:dyDescent="0.25">
      <c r="A15" s="20"/>
      <c r="B15" s="25" t="s">
        <v>10</v>
      </c>
      <c r="C15" s="31">
        <v>44727</v>
      </c>
      <c r="D15" s="23"/>
      <c r="E15" s="176" t="s">
        <v>11</v>
      </c>
      <c r="F15" s="177"/>
      <c r="G15" s="28" t="s">
        <v>152</v>
      </c>
    </row>
    <row r="16" spans="1:7" ht="12" customHeight="1" x14ac:dyDescent="0.25">
      <c r="A16" s="15"/>
      <c r="B16" s="32"/>
      <c r="C16" s="33"/>
      <c r="D16" s="19"/>
      <c r="E16" s="34"/>
      <c r="F16" s="34"/>
      <c r="G16" s="35"/>
    </row>
    <row r="17" spans="1:7" ht="12" customHeight="1" x14ac:dyDescent="0.25">
      <c r="A17" s="36"/>
      <c r="B17" s="178" t="s">
        <v>12</v>
      </c>
      <c r="C17" s="179"/>
      <c r="D17" s="179"/>
      <c r="E17" s="179"/>
      <c r="F17" s="179"/>
      <c r="G17" s="179"/>
    </row>
    <row r="18" spans="1:7" ht="12" customHeight="1" x14ac:dyDescent="0.25">
      <c r="A18" s="15"/>
      <c r="B18" s="37"/>
      <c r="C18" s="38"/>
      <c r="D18" s="38"/>
      <c r="E18" s="38"/>
      <c r="F18" s="39"/>
      <c r="G18" s="39"/>
    </row>
    <row r="19" spans="1:7" ht="12" customHeight="1" x14ac:dyDescent="0.25">
      <c r="A19" s="20"/>
      <c r="B19" s="40" t="s">
        <v>13</v>
      </c>
      <c r="C19" s="41"/>
      <c r="D19" s="42"/>
      <c r="E19" s="42"/>
      <c r="F19" s="42"/>
      <c r="G19" s="42"/>
    </row>
    <row r="20" spans="1:7" ht="24" customHeight="1" x14ac:dyDescent="0.25">
      <c r="A20" s="36"/>
      <c r="B20" s="43" t="s">
        <v>14</v>
      </c>
      <c r="C20" s="43" t="s">
        <v>15</v>
      </c>
      <c r="D20" s="43" t="s">
        <v>16</v>
      </c>
      <c r="E20" s="43" t="s">
        <v>17</v>
      </c>
      <c r="F20" s="43" t="s">
        <v>18</v>
      </c>
      <c r="G20" s="43" t="s">
        <v>19</v>
      </c>
    </row>
    <row r="21" spans="1:7" ht="12.75" customHeight="1" x14ac:dyDescent="0.25">
      <c r="A21" s="36"/>
      <c r="B21" s="163" t="s">
        <v>70</v>
      </c>
      <c r="C21" s="45" t="s">
        <v>20</v>
      </c>
      <c r="D21" s="46">
        <v>23</v>
      </c>
      <c r="E21" s="163" t="s">
        <v>77</v>
      </c>
      <c r="F21" s="30">
        <v>30000</v>
      </c>
      <c r="G21" s="30">
        <f>(D21*F21)</f>
        <v>690000</v>
      </c>
    </row>
    <row r="22" spans="1:7" ht="12.75" customHeight="1" x14ac:dyDescent="0.25">
      <c r="A22" s="36"/>
      <c r="B22" s="163" t="s">
        <v>74</v>
      </c>
      <c r="C22" s="45" t="s">
        <v>20</v>
      </c>
      <c r="D22" s="46">
        <v>15</v>
      </c>
      <c r="E22" s="163" t="s">
        <v>80</v>
      </c>
      <c r="F22" s="30">
        <v>25000</v>
      </c>
      <c r="G22" s="30">
        <f t="shared" ref="G22:G29" si="0">(D22*F22)</f>
        <v>375000</v>
      </c>
    </row>
    <row r="23" spans="1:7" ht="12.75" customHeight="1" x14ac:dyDescent="0.25">
      <c r="A23" s="36"/>
      <c r="B23" s="163" t="s">
        <v>71</v>
      </c>
      <c r="C23" s="45" t="s">
        <v>20</v>
      </c>
      <c r="D23" s="46">
        <v>10</v>
      </c>
      <c r="E23" s="163" t="s">
        <v>80</v>
      </c>
      <c r="F23" s="30">
        <v>25000</v>
      </c>
      <c r="G23" s="30">
        <f t="shared" si="0"/>
        <v>250000</v>
      </c>
    </row>
    <row r="24" spans="1:7" ht="12.75" customHeight="1" x14ac:dyDescent="0.25">
      <c r="A24" s="36"/>
      <c r="B24" s="163" t="s">
        <v>72</v>
      </c>
      <c r="C24" s="45" t="s">
        <v>20</v>
      </c>
      <c r="D24" s="46">
        <v>4</v>
      </c>
      <c r="E24" s="163" t="s">
        <v>81</v>
      </c>
      <c r="F24" s="30">
        <v>25000</v>
      </c>
      <c r="G24" s="30">
        <f t="shared" si="0"/>
        <v>100000</v>
      </c>
    </row>
    <row r="25" spans="1:7" ht="12.75" customHeight="1" x14ac:dyDescent="0.25">
      <c r="A25" s="36"/>
      <c r="B25" s="163" t="s">
        <v>78</v>
      </c>
      <c r="C25" s="45" t="s">
        <v>79</v>
      </c>
      <c r="D25" s="46">
        <v>8300</v>
      </c>
      <c r="E25" s="163" t="s">
        <v>82</v>
      </c>
      <c r="F25" s="30">
        <v>700</v>
      </c>
      <c r="G25" s="30">
        <f t="shared" si="0"/>
        <v>5810000</v>
      </c>
    </row>
    <row r="26" spans="1:7" ht="12.75" customHeight="1" x14ac:dyDescent="0.25">
      <c r="A26" s="36"/>
      <c r="B26" s="163" t="s">
        <v>73</v>
      </c>
      <c r="C26" s="45" t="s">
        <v>20</v>
      </c>
      <c r="D26" s="46">
        <v>12</v>
      </c>
      <c r="E26" s="163" t="s">
        <v>82</v>
      </c>
      <c r="F26" s="30">
        <v>20000</v>
      </c>
      <c r="G26" s="30">
        <f t="shared" si="0"/>
        <v>240000</v>
      </c>
    </row>
    <row r="27" spans="1:7" ht="12.75" customHeight="1" x14ac:dyDescent="0.25">
      <c r="A27" s="36"/>
      <c r="B27" s="163" t="s">
        <v>75</v>
      </c>
      <c r="C27" s="45" t="s">
        <v>20</v>
      </c>
      <c r="D27" s="46">
        <v>10</v>
      </c>
      <c r="E27" s="163" t="s">
        <v>83</v>
      </c>
      <c r="F27" s="30">
        <v>20000</v>
      </c>
      <c r="G27" s="30">
        <f t="shared" si="0"/>
        <v>200000</v>
      </c>
    </row>
    <row r="28" spans="1:7" ht="12.75" customHeight="1" x14ac:dyDescent="0.25">
      <c r="A28" s="36"/>
      <c r="B28" s="163" t="s">
        <v>140</v>
      </c>
      <c r="C28" s="45" t="s">
        <v>127</v>
      </c>
      <c r="D28" s="46">
        <v>8</v>
      </c>
      <c r="E28" s="163" t="s">
        <v>77</v>
      </c>
      <c r="F28" s="30">
        <v>70000</v>
      </c>
      <c r="G28" s="30">
        <f t="shared" si="0"/>
        <v>560000</v>
      </c>
    </row>
    <row r="29" spans="1:7" ht="12.75" customHeight="1" x14ac:dyDescent="0.25">
      <c r="A29" s="36"/>
      <c r="B29" s="163" t="s">
        <v>131</v>
      </c>
      <c r="C29" s="45" t="s">
        <v>20</v>
      </c>
      <c r="D29" s="46">
        <v>8</v>
      </c>
      <c r="E29" s="163" t="s">
        <v>21</v>
      </c>
      <c r="F29" s="30">
        <v>25000</v>
      </c>
      <c r="G29" s="30">
        <f t="shared" si="0"/>
        <v>200000</v>
      </c>
    </row>
    <row r="30" spans="1:7" ht="12.75" customHeight="1" x14ac:dyDescent="0.25">
      <c r="A30" s="36"/>
      <c r="B30" s="160" t="s">
        <v>22</v>
      </c>
      <c r="C30" s="47"/>
      <c r="D30" s="47"/>
      <c r="E30" s="47"/>
      <c r="F30" s="48"/>
      <c r="G30" s="161">
        <f>SUM(G21:G29)</f>
        <v>8425000</v>
      </c>
    </row>
    <row r="31" spans="1:7" ht="12" customHeight="1" x14ac:dyDescent="0.25">
      <c r="A31" s="15"/>
      <c r="B31" s="37"/>
      <c r="C31" s="39"/>
      <c r="D31" s="39"/>
      <c r="E31" s="39"/>
      <c r="F31" s="49"/>
      <c r="G31" s="49"/>
    </row>
    <row r="32" spans="1:7" ht="12" customHeight="1" x14ac:dyDescent="0.25">
      <c r="A32" s="20"/>
      <c r="B32" s="50" t="s">
        <v>23</v>
      </c>
      <c r="C32" s="51"/>
      <c r="D32" s="52"/>
      <c r="E32" s="52"/>
      <c r="F32" s="53"/>
      <c r="G32" s="53"/>
    </row>
    <row r="33" spans="1:11" ht="24" customHeight="1" x14ac:dyDescent="0.25">
      <c r="A33" s="20"/>
      <c r="B33" s="54" t="s">
        <v>14</v>
      </c>
      <c r="C33" s="55" t="s">
        <v>15</v>
      </c>
      <c r="D33" s="55" t="s">
        <v>16</v>
      </c>
      <c r="E33" s="54" t="s">
        <v>17</v>
      </c>
      <c r="F33" s="55" t="s">
        <v>18</v>
      </c>
      <c r="G33" s="54" t="s">
        <v>19</v>
      </c>
    </row>
    <row r="34" spans="1:11" ht="12" customHeight="1" x14ac:dyDescent="0.25">
      <c r="A34" s="20"/>
      <c r="B34" s="56"/>
      <c r="C34" s="57" t="s">
        <v>63</v>
      </c>
      <c r="D34" s="57"/>
      <c r="E34" s="57"/>
      <c r="F34" s="56"/>
      <c r="G34" s="56"/>
    </row>
    <row r="35" spans="1:11" ht="12" customHeight="1" x14ac:dyDescent="0.25">
      <c r="A35" s="20"/>
      <c r="B35" s="58" t="s">
        <v>24</v>
      </c>
      <c r="C35" s="59"/>
      <c r="D35" s="59"/>
      <c r="E35" s="59"/>
      <c r="F35" s="60"/>
      <c r="G35" s="60"/>
    </row>
    <row r="36" spans="1:11" ht="12" customHeight="1" x14ac:dyDescent="0.25">
      <c r="A36" s="20"/>
      <c r="B36" s="50" t="s">
        <v>25</v>
      </c>
      <c r="C36" s="61"/>
      <c r="D36" s="62"/>
      <c r="E36" s="62"/>
      <c r="F36" s="63"/>
      <c r="G36" s="63"/>
    </row>
    <row r="37" spans="1:11" ht="24" customHeight="1" x14ac:dyDescent="0.25">
      <c r="A37" s="20"/>
      <c r="B37" s="64" t="s">
        <v>14</v>
      </c>
      <c r="C37" s="64" t="s">
        <v>15</v>
      </c>
      <c r="D37" s="64" t="s">
        <v>16</v>
      </c>
      <c r="E37" s="64" t="s">
        <v>17</v>
      </c>
      <c r="F37" s="65" t="s">
        <v>18</v>
      </c>
      <c r="G37" s="64" t="s">
        <v>19</v>
      </c>
    </row>
    <row r="38" spans="1:11" ht="12.75" customHeight="1" x14ac:dyDescent="0.25">
      <c r="A38" s="36"/>
      <c r="B38" s="163" t="s">
        <v>27</v>
      </c>
      <c r="C38" s="45" t="s">
        <v>26</v>
      </c>
      <c r="D38" s="66">
        <v>2</v>
      </c>
      <c r="E38" s="28" t="s">
        <v>88</v>
      </c>
      <c r="F38" s="30">
        <v>120000</v>
      </c>
      <c r="G38" s="30">
        <f t="shared" ref="G38:G44" si="1">(D38*F38)</f>
        <v>240000</v>
      </c>
    </row>
    <row r="39" spans="1:11" ht="12.75" customHeight="1" x14ac:dyDescent="0.25">
      <c r="A39" s="36"/>
      <c r="B39" s="163" t="s">
        <v>84</v>
      </c>
      <c r="C39" s="45" t="s">
        <v>26</v>
      </c>
      <c r="D39" s="66">
        <v>1</v>
      </c>
      <c r="E39" s="28" t="s">
        <v>88</v>
      </c>
      <c r="F39" s="30">
        <v>120000</v>
      </c>
      <c r="G39" s="30">
        <f t="shared" si="1"/>
        <v>120000</v>
      </c>
    </row>
    <row r="40" spans="1:11" ht="12.75" customHeight="1" x14ac:dyDescent="0.25">
      <c r="A40" s="36"/>
      <c r="B40" s="163" t="s">
        <v>85</v>
      </c>
      <c r="C40" s="45" t="s">
        <v>26</v>
      </c>
      <c r="D40" s="66">
        <v>3</v>
      </c>
      <c r="E40" s="28" t="s">
        <v>88</v>
      </c>
      <c r="F40" s="30">
        <v>90000</v>
      </c>
      <c r="G40" s="30">
        <f t="shared" si="1"/>
        <v>270000</v>
      </c>
    </row>
    <row r="41" spans="1:11" ht="12.75" customHeight="1" x14ac:dyDescent="0.25">
      <c r="A41" s="36"/>
      <c r="B41" s="163" t="s">
        <v>86</v>
      </c>
      <c r="C41" s="45" t="s">
        <v>26</v>
      </c>
      <c r="D41" s="66">
        <v>2</v>
      </c>
      <c r="E41" s="28" t="s">
        <v>88</v>
      </c>
      <c r="F41" s="30">
        <v>90000</v>
      </c>
      <c r="G41" s="30">
        <f t="shared" si="1"/>
        <v>180000</v>
      </c>
    </row>
    <row r="42" spans="1:11" ht="12.75" customHeight="1" x14ac:dyDescent="0.25">
      <c r="A42" s="36"/>
      <c r="B42" s="163" t="s">
        <v>141</v>
      </c>
      <c r="C42" s="45" t="s">
        <v>26</v>
      </c>
      <c r="D42" s="66">
        <v>2</v>
      </c>
      <c r="E42" s="28" t="s">
        <v>88</v>
      </c>
      <c r="F42" s="30">
        <v>90000</v>
      </c>
      <c r="G42" s="30">
        <f t="shared" si="1"/>
        <v>180000</v>
      </c>
    </row>
    <row r="43" spans="1:11" ht="12.75" customHeight="1" x14ac:dyDescent="0.25">
      <c r="A43" s="36"/>
      <c r="B43" s="163" t="s">
        <v>87</v>
      </c>
      <c r="C43" s="45" t="s">
        <v>26</v>
      </c>
      <c r="D43" s="66">
        <v>0.5</v>
      </c>
      <c r="E43" s="28" t="s">
        <v>90</v>
      </c>
      <c r="F43" s="30">
        <v>90000</v>
      </c>
      <c r="G43" s="30">
        <f t="shared" si="1"/>
        <v>45000</v>
      </c>
    </row>
    <row r="44" spans="1:11" ht="12.75" customHeight="1" x14ac:dyDescent="0.25">
      <c r="A44" s="36"/>
      <c r="B44" s="163" t="s">
        <v>89</v>
      </c>
      <c r="C44" s="45" t="s">
        <v>26</v>
      </c>
      <c r="D44" s="66">
        <v>0.5</v>
      </c>
      <c r="E44" s="28" t="s">
        <v>90</v>
      </c>
      <c r="F44" s="30">
        <v>90000</v>
      </c>
      <c r="G44" s="30">
        <f t="shared" si="1"/>
        <v>45000</v>
      </c>
    </row>
    <row r="45" spans="1:11" ht="12.75" customHeight="1" x14ac:dyDescent="0.25">
      <c r="A45" s="20"/>
      <c r="B45" s="58" t="s">
        <v>28</v>
      </c>
      <c r="C45" s="59"/>
      <c r="D45" s="59"/>
      <c r="E45" s="59"/>
      <c r="F45" s="60"/>
      <c r="G45" s="145">
        <f>SUM(G38:G44)</f>
        <v>1080000</v>
      </c>
    </row>
    <row r="46" spans="1:11" ht="12" customHeight="1" x14ac:dyDescent="0.25">
      <c r="A46" s="20"/>
      <c r="B46" s="50" t="s">
        <v>29</v>
      </c>
      <c r="C46" s="51"/>
      <c r="D46" s="52"/>
      <c r="E46" s="52"/>
      <c r="F46" s="53"/>
      <c r="G46" s="53"/>
    </row>
    <row r="47" spans="1:11" ht="24" customHeight="1" x14ac:dyDescent="0.25">
      <c r="A47" s="20"/>
      <c r="B47" s="65" t="s">
        <v>30</v>
      </c>
      <c r="C47" s="65" t="s">
        <v>31</v>
      </c>
      <c r="D47" s="65" t="s">
        <v>32</v>
      </c>
      <c r="E47" s="65" t="s">
        <v>17</v>
      </c>
      <c r="F47" s="65" t="s">
        <v>18</v>
      </c>
      <c r="G47" s="65" t="s">
        <v>19</v>
      </c>
      <c r="K47" s="67"/>
    </row>
    <row r="48" spans="1:11" ht="12.75" customHeight="1" x14ac:dyDescent="0.25">
      <c r="A48" s="36"/>
      <c r="B48" s="135" t="s">
        <v>33</v>
      </c>
      <c r="C48" s="136"/>
      <c r="D48" s="136"/>
      <c r="E48" s="136"/>
      <c r="F48" s="136"/>
      <c r="G48" s="136"/>
      <c r="K48" s="67"/>
    </row>
    <row r="49" spans="1:7" ht="12.75" customHeight="1" x14ac:dyDescent="0.25">
      <c r="A49" s="36"/>
      <c r="B49" s="164" t="s">
        <v>91</v>
      </c>
      <c r="C49" s="1" t="s">
        <v>15</v>
      </c>
      <c r="D49" s="7">
        <v>50000</v>
      </c>
      <c r="E49" s="1" t="s">
        <v>92</v>
      </c>
      <c r="F49" s="68">
        <v>100</v>
      </c>
      <c r="G49" s="24">
        <f>(D49*F49)</f>
        <v>5000000</v>
      </c>
    </row>
    <row r="50" spans="1:7" ht="12.75" customHeight="1" x14ac:dyDescent="0.25">
      <c r="A50" s="36"/>
      <c r="B50" s="137" t="s">
        <v>154</v>
      </c>
      <c r="C50" s="138"/>
      <c r="D50" s="139"/>
      <c r="E50" s="138"/>
      <c r="F50" s="140"/>
      <c r="G50" s="141"/>
    </row>
    <row r="51" spans="1:7" ht="12.75" customHeight="1" x14ac:dyDescent="0.25">
      <c r="A51" s="36"/>
      <c r="B51" s="164" t="s">
        <v>161</v>
      </c>
      <c r="C51" s="3" t="s">
        <v>97</v>
      </c>
      <c r="D51" s="7">
        <v>6</v>
      </c>
      <c r="E51" s="3" t="s">
        <v>109</v>
      </c>
      <c r="F51" s="68">
        <v>38647</v>
      </c>
      <c r="G51" s="24">
        <f>D51*F51</f>
        <v>231882</v>
      </c>
    </row>
    <row r="52" spans="1:7" ht="12.75" customHeight="1" x14ac:dyDescent="0.25">
      <c r="A52" s="36"/>
      <c r="B52" s="164" t="s">
        <v>94</v>
      </c>
      <c r="C52" s="3" t="s">
        <v>132</v>
      </c>
      <c r="D52" s="7">
        <v>50</v>
      </c>
      <c r="E52" s="3" t="s">
        <v>109</v>
      </c>
      <c r="F52" s="68">
        <v>39496</v>
      </c>
      <c r="G52" s="24">
        <f t="shared" ref="G52:G62" si="2">D52*F52</f>
        <v>1974800</v>
      </c>
    </row>
    <row r="53" spans="1:7" ht="12.75" customHeight="1" x14ac:dyDescent="0.25">
      <c r="A53" s="36"/>
      <c r="B53" s="164" t="s">
        <v>95</v>
      </c>
      <c r="C53" s="3" t="s">
        <v>132</v>
      </c>
      <c r="D53" s="7">
        <v>50</v>
      </c>
      <c r="E53" s="3" t="s">
        <v>109</v>
      </c>
      <c r="F53" s="68">
        <v>43109</v>
      </c>
      <c r="G53" s="24">
        <f t="shared" si="2"/>
        <v>2155450</v>
      </c>
    </row>
    <row r="54" spans="1:7" ht="12.75" customHeight="1" x14ac:dyDescent="0.25">
      <c r="A54" s="36"/>
      <c r="B54" s="164" t="s">
        <v>96</v>
      </c>
      <c r="C54" s="3" t="s">
        <v>132</v>
      </c>
      <c r="D54" s="7">
        <v>50</v>
      </c>
      <c r="E54" s="3" t="s">
        <v>109</v>
      </c>
      <c r="F54" s="68">
        <v>40336</v>
      </c>
      <c r="G54" s="24">
        <f t="shared" si="2"/>
        <v>2016800</v>
      </c>
    </row>
    <row r="55" spans="1:7" ht="12.75" customHeight="1" x14ac:dyDescent="0.25">
      <c r="A55" s="36"/>
      <c r="B55" s="168" t="s">
        <v>99</v>
      </c>
      <c r="C55" s="3" t="s">
        <v>97</v>
      </c>
      <c r="D55" s="7">
        <v>5</v>
      </c>
      <c r="E55" s="3" t="s">
        <v>109</v>
      </c>
      <c r="F55" s="68">
        <v>6800</v>
      </c>
      <c r="G55" s="24">
        <f t="shared" si="2"/>
        <v>34000</v>
      </c>
    </row>
    <row r="56" spans="1:7" ht="12.75" customHeight="1" x14ac:dyDescent="0.25">
      <c r="A56" s="36"/>
      <c r="B56" s="164" t="s">
        <v>100</v>
      </c>
      <c r="C56" s="3" t="s">
        <v>97</v>
      </c>
      <c r="D56" s="7">
        <v>5</v>
      </c>
      <c r="E56" s="3" t="s">
        <v>109</v>
      </c>
      <c r="F56" s="68">
        <v>20170</v>
      </c>
      <c r="G56" s="24">
        <f t="shared" si="2"/>
        <v>100850</v>
      </c>
    </row>
    <row r="57" spans="1:7" ht="12.75" customHeight="1" x14ac:dyDescent="0.25">
      <c r="A57" s="36"/>
      <c r="B57" s="164" t="s">
        <v>101</v>
      </c>
      <c r="C57" s="3" t="s">
        <v>97</v>
      </c>
      <c r="D57" s="7">
        <v>5</v>
      </c>
      <c r="E57" s="3" t="s">
        <v>109</v>
      </c>
      <c r="F57" s="68">
        <v>13866</v>
      </c>
      <c r="G57" s="24">
        <f t="shared" si="2"/>
        <v>69330</v>
      </c>
    </row>
    <row r="58" spans="1:7" ht="12.75" customHeight="1" x14ac:dyDescent="0.25">
      <c r="A58" s="36"/>
      <c r="B58" s="168" t="s">
        <v>102</v>
      </c>
      <c r="C58" s="3" t="s">
        <v>97</v>
      </c>
      <c r="D58" s="7">
        <v>4</v>
      </c>
      <c r="E58" s="3" t="s">
        <v>109</v>
      </c>
      <c r="F58" s="68">
        <v>27600</v>
      </c>
      <c r="G58" s="24">
        <f t="shared" si="2"/>
        <v>110400</v>
      </c>
    </row>
    <row r="59" spans="1:7" ht="12.75" customHeight="1" x14ac:dyDescent="0.25">
      <c r="A59" s="36"/>
      <c r="B59" s="164" t="s">
        <v>103</v>
      </c>
      <c r="C59" s="3" t="s">
        <v>97</v>
      </c>
      <c r="D59" s="7">
        <v>50</v>
      </c>
      <c r="E59" s="3" t="s">
        <v>109</v>
      </c>
      <c r="F59" s="68">
        <v>3000</v>
      </c>
      <c r="G59" s="24">
        <f t="shared" si="2"/>
        <v>150000</v>
      </c>
    </row>
    <row r="60" spans="1:7" ht="12.75" customHeight="1" x14ac:dyDescent="0.25">
      <c r="A60" s="36"/>
      <c r="B60" s="168" t="s">
        <v>104</v>
      </c>
      <c r="C60" s="3" t="s">
        <v>108</v>
      </c>
      <c r="D60" s="7">
        <v>10</v>
      </c>
      <c r="E60" s="3" t="s">
        <v>109</v>
      </c>
      <c r="F60" s="68">
        <v>6000</v>
      </c>
      <c r="G60" s="24">
        <f t="shared" si="2"/>
        <v>60000</v>
      </c>
    </row>
    <row r="61" spans="1:7" ht="12.75" customHeight="1" x14ac:dyDescent="0.25">
      <c r="A61" s="36"/>
      <c r="B61" s="168" t="s">
        <v>105</v>
      </c>
      <c r="C61" s="3" t="s">
        <v>108</v>
      </c>
      <c r="D61" s="7">
        <v>16</v>
      </c>
      <c r="E61" s="3" t="s">
        <v>109</v>
      </c>
      <c r="F61" s="68">
        <v>1780</v>
      </c>
      <c r="G61" s="24">
        <f t="shared" si="2"/>
        <v>28480</v>
      </c>
    </row>
    <row r="62" spans="1:7" ht="12.75" customHeight="1" x14ac:dyDescent="0.25">
      <c r="A62" s="36"/>
      <c r="B62" s="168" t="s">
        <v>107</v>
      </c>
      <c r="C62" s="3" t="s">
        <v>97</v>
      </c>
      <c r="D62" s="7">
        <v>10</v>
      </c>
      <c r="E62" s="3" t="s">
        <v>109</v>
      </c>
      <c r="F62" s="68">
        <v>2400</v>
      </c>
      <c r="G62" s="24">
        <f t="shared" si="2"/>
        <v>24000</v>
      </c>
    </row>
    <row r="63" spans="1:7" ht="12.75" customHeight="1" x14ac:dyDescent="0.25">
      <c r="A63" s="36"/>
      <c r="B63" s="142" t="s">
        <v>38</v>
      </c>
      <c r="C63" s="138"/>
      <c r="D63" s="139"/>
      <c r="E63" s="138"/>
      <c r="F63" s="140"/>
      <c r="G63" s="141"/>
    </row>
    <row r="64" spans="1:7" ht="12.75" customHeight="1" x14ac:dyDescent="0.25">
      <c r="A64" s="36"/>
      <c r="B64" s="164" t="s">
        <v>111</v>
      </c>
      <c r="C64" s="1" t="s">
        <v>36</v>
      </c>
      <c r="D64" s="13">
        <v>0.06</v>
      </c>
      <c r="E64" s="1" t="s">
        <v>109</v>
      </c>
      <c r="F64" s="68">
        <v>82353</v>
      </c>
      <c r="G64" s="24">
        <f t="shared" ref="G64:G76" si="3">D64*F64</f>
        <v>4941.1799999999994</v>
      </c>
    </row>
    <row r="65" spans="1:7" ht="12.75" customHeight="1" x14ac:dyDescent="0.25">
      <c r="A65" s="36"/>
      <c r="B65" s="164" t="s">
        <v>112</v>
      </c>
      <c r="C65" s="1" t="s">
        <v>97</v>
      </c>
      <c r="D65" s="13">
        <v>0.3</v>
      </c>
      <c r="E65" s="1" t="s">
        <v>109</v>
      </c>
      <c r="F65" s="68">
        <v>20840</v>
      </c>
      <c r="G65" s="24">
        <f t="shared" si="3"/>
        <v>6252</v>
      </c>
    </row>
    <row r="66" spans="1:7" ht="12.75" customHeight="1" x14ac:dyDescent="0.25">
      <c r="A66" s="36"/>
      <c r="B66" s="164" t="s">
        <v>133</v>
      </c>
      <c r="C66" s="1" t="s">
        <v>134</v>
      </c>
      <c r="D66" s="13">
        <v>6</v>
      </c>
      <c r="E66" s="1" t="s">
        <v>109</v>
      </c>
      <c r="F66" s="68">
        <v>13025</v>
      </c>
      <c r="G66" s="24">
        <f t="shared" si="3"/>
        <v>78150</v>
      </c>
    </row>
    <row r="67" spans="1:7" ht="12.75" customHeight="1" x14ac:dyDescent="0.25">
      <c r="A67" s="36"/>
      <c r="B67" s="168" t="s">
        <v>158</v>
      </c>
      <c r="C67" s="1" t="s">
        <v>156</v>
      </c>
      <c r="D67" s="13">
        <v>150</v>
      </c>
      <c r="E67" s="1" t="s">
        <v>157</v>
      </c>
      <c r="F67" s="68">
        <v>290</v>
      </c>
      <c r="G67" s="24">
        <f t="shared" si="3"/>
        <v>43500</v>
      </c>
    </row>
    <row r="68" spans="1:7" ht="12.75" customHeight="1" x14ac:dyDescent="0.25">
      <c r="A68" s="36"/>
      <c r="B68" s="142" t="s">
        <v>110</v>
      </c>
      <c r="C68" s="138"/>
      <c r="D68" s="139"/>
      <c r="E68" s="138"/>
      <c r="F68" s="140"/>
      <c r="G68" s="141">
        <f t="shared" si="3"/>
        <v>0</v>
      </c>
    </row>
    <row r="69" spans="1:7" ht="12.75" customHeight="1" x14ac:dyDescent="0.25">
      <c r="A69" s="36"/>
      <c r="B69" s="143" t="s">
        <v>113</v>
      </c>
      <c r="C69" s="10" t="s">
        <v>35</v>
      </c>
      <c r="D69" s="69">
        <v>0.3</v>
      </c>
      <c r="E69" s="10" t="s">
        <v>109</v>
      </c>
      <c r="F69" s="70">
        <v>125672</v>
      </c>
      <c r="G69" s="24">
        <f t="shared" si="3"/>
        <v>37701.599999999999</v>
      </c>
    </row>
    <row r="70" spans="1:7" ht="12.75" customHeight="1" x14ac:dyDescent="0.25">
      <c r="A70" s="36"/>
      <c r="B70" s="143" t="s">
        <v>114</v>
      </c>
      <c r="C70" s="10" t="s">
        <v>35</v>
      </c>
      <c r="D70" s="11">
        <v>1</v>
      </c>
      <c r="E70" s="10" t="s">
        <v>109</v>
      </c>
      <c r="F70" s="70">
        <v>79832</v>
      </c>
      <c r="G70" s="24">
        <f t="shared" si="3"/>
        <v>79832</v>
      </c>
    </row>
    <row r="71" spans="1:7" ht="12.75" customHeight="1" x14ac:dyDescent="0.25">
      <c r="A71" s="36"/>
      <c r="B71" s="169" t="s">
        <v>115</v>
      </c>
      <c r="C71" s="10" t="s">
        <v>97</v>
      </c>
      <c r="D71" s="11">
        <v>3.6</v>
      </c>
      <c r="E71" s="10" t="s">
        <v>109</v>
      </c>
      <c r="F71" s="70">
        <v>2700</v>
      </c>
      <c r="G71" s="24">
        <f t="shared" si="3"/>
        <v>9720</v>
      </c>
    </row>
    <row r="72" spans="1:7" ht="12.75" customHeight="1" x14ac:dyDescent="0.25">
      <c r="A72" s="36"/>
      <c r="B72" s="143" t="s">
        <v>116</v>
      </c>
      <c r="C72" s="10" t="s">
        <v>35</v>
      </c>
      <c r="D72" s="69">
        <v>0.2</v>
      </c>
      <c r="E72" s="10" t="s">
        <v>109</v>
      </c>
      <c r="F72" s="70">
        <v>25210</v>
      </c>
      <c r="G72" s="24">
        <f t="shared" si="3"/>
        <v>5042</v>
      </c>
    </row>
    <row r="73" spans="1:7" ht="12.75" customHeight="1" x14ac:dyDescent="0.25">
      <c r="A73" s="36"/>
      <c r="B73" s="143" t="s">
        <v>117</v>
      </c>
      <c r="C73" s="10" t="s">
        <v>35</v>
      </c>
      <c r="D73" s="11">
        <v>0.5</v>
      </c>
      <c r="E73" s="10" t="s">
        <v>109</v>
      </c>
      <c r="F73" s="70">
        <v>61555</v>
      </c>
      <c r="G73" s="24">
        <f t="shared" si="3"/>
        <v>30777.5</v>
      </c>
    </row>
    <row r="74" spans="1:7" ht="12.75" customHeight="1" x14ac:dyDescent="0.25">
      <c r="A74" s="36"/>
      <c r="B74" s="169" t="s">
        <v>118</v>
      </c>
      <c r="C74" s="10" t="s">
        <v>35</v>
      </c>
      <c r="D74" s="69">
        <v>0.3</v>
      </c>
      <c r="E74" s="10" t="s">
        <v>109</v>
      </c>
      <c r="F74" s="70">
        <v>4900</v>
      </c>
      <c r="G74" s="24">
        <f t="shared" si="3"/>
        <v>1470</v>
      </c>
    </row>
    <row r="75" spans="1:7" ht="12.75" customHeight="1" x14ac:dyDescent="0.25">
      <c r="A75" s="36"/>
      <c r="B75" s="143" t="s">
        <v>119</v>
      </c>
      <c r="C75" s="10" t="s">
        <v>97</v>
      </c>
      <c r="D75" s="11">
        <v>0.75</v>
      </c>
      <c r="E75" s="10" t="s">
        <v>109</v>
      </c>
      <c r="F75" s="70">
        <v>70672</v>
      </c>
      <c r="G75" s="24">
        <f t="shared" si="3"/>
        <v>53004</v>
      </c>
    </row>
    <row r="76" spans="1:7" ht="12.75" customHeight="1" x14ac:dyDescent="0.25">
      <c r="A76" s="36"/>
      <c r="B76" s="143" t="s">
        <v>120</v>
      </c>
      <c r="C76" s="10" t="s">
        <v>35</v>
      </c>
      <c r="D76" s="11">
        <v>3</v>
      </c>
      <c r="E76" s="10" t="s">
        <v>109</v>
      </c>
      <c r="F76" s="70">
        <v>156891</v>
      </c>
      <c r="G76" s="24">
        <f t="shared" si="3"/>
        <v>470673</v>
      </c>
    </row>
    <row r="77" spans="1:7" ht="13.5" customHeight="1" x14ac:dyDescent="0.25">
      <c r="A77" s="20"/>
      <c r="B77" s="144" t="s">
        <v>39</v>
      </c>
      <c r="C77" s="59"/>
      <c r="D77" s="59"/>
      <c r="E77" s="59"/>
      <c r="F77" s="59"/>
      <c r="G77" s="145">
        <f>SUM(G49:G76)</f>
        <v>12777055.279999999</v>
      </c>
    </row>
    <row r="78" spans="1:7" ht="12" customHeight="1" x14ac:dyDescent="0.25">
      <c r="A78" s="15"/>
      <c r="B78" s="71"/>
      <c r="C78" s="72"/>
      <c r="D78" s="72"/>
      <c r="E78" s="73"/>
      <c r="F78" s="74"/>
      <c r="G78" s="74"/>
    </row>
    <row r="79" spans="1:7" ht="12" customHeight="1" x14ac:dyDescent="0.25">
      <c r="A79" s="20"/>
      <c r="B79" s="50" t="s">
        <v>123</v>
      </c>
      <c r="C79" s="51"/>
      <c r="D79" s="52"/>
      <c r="E79" s="52"/>
      <c r="F79" s="53"/>
      <c r="G79" s="53"/>
    </row>
    <row r="80" spans="1:7" ht="24" customHeight="1" x14ac:dyDescent="0.25">
      <c r="A80" s="20"/>
      <c r="B80" s="64" t="s">
        <v>40</v>
      </c>
      <c r="C80" s="65" t="s">
        <v>31</v>
      </c>
      <c r="D80" s="65" t="s">
        <v>32</v>
      </c>
      <c r="E80" s="64" t="s">
        <v>17</v>
      </c>
      <c r="F80" s="65" t="s">
        <v>18</v>
      </c>
      <c r="G80" s="64" t="s">
        <v>19</v>
      </c>
    </row>
    <row r="81" spans="1:7" ht="12.75" customHeight="1" x14ac:dyDescent="0.25">
      <c r="A81" s="36"/>
      <c r="B81" s="75" t="s">
        <v>121</v>
      </c>
      <c r="C81" s="76" t="s">
        <v>122</v>
      </c>
      <c r="D81" s="70">
        <v>1</v>
      </c>
      <c r="E81" s="77" t="s">
        <v>109</v>
      </c>
      <c r="F81" s="78">
        <v>660000</v>
      </c>
      <c r="G81" s="79">
        <f>(D81*F81)</f>
        <v>660000</v>
      </c>
    </row>
    <row r="82" spans="1:7" ht="12.75" customHeight="1" x14ac:dyDescent="0.25">
      <c r="A82" s="80"/>
      <c r="B82" s="81" t="s">
        <v>138</v>
      </c>
      <c r="C82" s="82" t="s">
        <v>127</v>
      </c>
      <c r="D82" s="83">
        <v>8</v>
      </c>
      <c r="E82" s="84" t="s">
        <v>129</v>
      </c>
      <c r="F82" s="85">
        <v>102000</v>
      </c>
      <c r="G82" s="79">
        <f t="shared" ref="G82:G86" si="4">(D82*F82)</f>
        <v>816000</v>
      </c>
    </row>
    <row r="83" spans="1:7" ht="12.75" customHeight="1" x14ac:dyDescent="0.25">
      <c r="A83" s="80"/>
      <c r="B83" s="81" t="s">
        <v>124</v>
      </c>
      <c r="C83" s="82" t="s">
        <v>128</v>
      </c>
      <c r="D83" s="83">
        <v>4</v>
      </c>
      <c r="E83" s="84" t="s">
        <v>129</v>
      </c>
      <c r="F83" s="85">
        <v>159664</v>
      </c>
      <c r="G83" s="79">
        <f t="shared" si="4"/>
        <v>638656</v>
      </c>
    </row>
    <row r="84" spans="1:7" ht="12.75" customHeight="1" x14ac:dyDescent="0.25">
      <c r="A84" s="80"/>
      <c r="B84" s="81" t="s">
        <v>125</v>
      </c>
      <c r="C84" s="82" t="s">
        <v>126</v>
      </c>
      <c r="D84" s="83">
        <v>160</v>
      </c>
      <c r="E84" s="84" t="s">
        <v>129</v>
      </c>
      <c r="F84" s="85">
        <v>720</v>
      </c>
      <c r="G84" s="79">
        <f t="shared" si="4"/>
        <v>115200</v>
      </c>
    </row>
    <row r="85" spans="1:7" ht="12.75" customHeight="1" x14ac:dyDescent="0.25">
      <c r="A85" s="80"/>
      <c r="B85" s="81" t="s">
        <v>135</v>
      </c>
      <c r="C85" s="82" t="s">
        <v>126</v>
      </c>
      <c r="D85" s="166">
        <v>8000</v>
      </c>
      <c r="E85" s="84" t="s">
        <v>129</v>
      </c>
      <c r="F85" s="85">
        <v>750</v>
      </c>
      <c r="G85" s="167">
        <f t="shared" si="4"/>
        <v>6000000</v>
      </c>
    </row>
    <row r="86" spans="1:7" ht="12.75" customHeight="1" x14ac:dyDescent="0.25">
      <c r="A86" s="80"/>
      <c r="B86" s="81" t="s">
        <v>139</v>
      </c>
      <c r="C86" s="82" t="s">
        <v>126</v>
      </c>
      <c r="D86" s="83">
        <v>120</v>
      </c>
      <c r="E86" s="84" t="s">
        <v>129</v>
      </c>
      <c r="F86" s="85">
        <v>1100</v>
      </c>
      <c r="G86" s="79">
        <f t="shared" si="4"/>
        <v>132000</v>
      </c>
    </row>
    <row r="87" spans="1:7" ht="13.5" customHeight="1" x14ac:dyDescent="0.25">
      <c r="A87" s="20"/>
      <c r="B87" s="147" t="s">
        <v>41</v>
      </c>
      <c r="C87" s="86"/>
      <c r="D87" s="86"/>
      <c r="E87" s="86"/>
      <c r="F87" s="87"/>
      <c r="G87" s="146">
        <f>SUM(G81:G86)</f>
        <v>8361856</v>
      </c>
    </row>
    <row r="88" spans="1:7" ht="12" customHeight="1" x14ac:dyDescent="0.25">
      <c r="A88" s="15"/>
      <c r="B88" s="88"/>
      <c r="C88" s="88"/>
      <c r="D88" s="88"/>
      <c r="E88" s="88"/>
      <c r="F88" s="89"/>
      <c r="G88" s="89"/>
    </row>
    <row r="89" spans="1:7" ht="12" customHeight="1" x14ac:dyDescent="0.25">
      <c r="A89" s="80"/>
      <c r="B89" s="148" t="s">
        <v>42</v>
      </c>
      <c r="C89" s="149"/>
      <c r="D89" s="149"/>
      <c r="E89" s="149"/>
      <c r="F89" s="149"/>
      <c r="G89" s="150">
        <f>G30+G45+G77+G87</f>
        <v>30643911.280000001</v>
      </c>
    </row>
    <row r="90" spans="1:7" ht="12" customHeight="1" x14ac:dyDescent="0.25">
      <c r="A90" s="80"/>
      <c r="B90" s="151" t="s">
        <v>43</v>
      </c>
      <c r="C90" s="152"/>
      <c r="D90" s="152"/>
      <c r="E90" s="152"/>
      <c r="F90" s="152"/>
      <c r="G90" s="153">
        <f>G89*0.05</f>
        <v>1532195.5640000002</v>
      </c>
    </row>
    <row r="91" spans="1:7" ht="12" customHeight="1" x14ac:dyDescent="0.25">
      <c r="A91" s="80"/>
      <c r="B91" s="154" t="s">
        <v>44</v>
      </c>
      <c r="C91" s="155"/>
      <c r="D91" s="155"/>
      <c r="E91" s="155"/>
      <c r="F91" s="155"/>
      <c r="G91" s="156">
        <f>G90+G89</f>
        <v>32176106.844000001</v>
      </c>
    </row>
    <row r="92" spans="1:7" ht="12" customHeight="1" x14ac:dyDescent="0.25">
      <c r="A92" s="80"/>
      <c r="B92" s="151" t="s">
        <v>45</v>
      </c>
      <c r="C92" s="152"/>
      <c r="D92" s="152"/>
      <c r="E92" s="152"/>
      <c r="F92" s="152"/>
      <c r="G92" s="153">
        <f>G12</f>
        <v>33750000</v>
      </c>
    </row>
    <row r="93" spans="1:7" ht="12" customHeight="1" x14ac:dyDescent="0.25">
      <c r="A93" s="80"/>
      <c r="B93" s="157" t="s">
        <v>46</v>
      </c>
      <c r="C93" s="158"/>
      <c r="D93" s="158"/>
      <c r="E93" s="158"/>
      <c r="F93" s="158"/>
      <c r="G93" s="159">
        <f>G92-G91</f>
        <v>1573893.1559999995</v>
      </c>
    </row>
    <row r="94" spans="1:7" ht="12" customHeight="1" x14ac:dyDescent="0.25">
      <c r="A94" s="80"/>
      <c r="B94" s="90" t="s">
        <v>159</v>
      </c>
      <c r="C94" s="91"/>
      <c r="D94" s="91"/>
      <c r="E94" s="91"/>
      <c r="F94" s="91"/>
      <c r="G94" s="92"/>
    </row>
    <row r="95" spans="1:7" ht="12.75" customHeight="1" thickBot="1" x14ac:dyDescent="0.3">
      <c r="A95" s="80"/>
      <c r="B95" s="93"/>
      <c r="C95" s="91"/>
      <c r="D95" s="91"/>
      <c r="E95" s="91"/>
      <c r="F95" s="91"/>
      <c r="G95" s="92"/>
    </row>
    <row r="96" spans="1:7" ht="12" customHeight="1" x14ac:dyDescent="0.25">
      <c r="A96" s="80"/>
      <c r="B96" s="94" t="s">
        <v>160</v>
      </c>
      <c r="C96" s="95"/>
      <c r="D96" s="95"/>
      <c r="E96" s="95"/>
      <c r="F96" s="96"/>
      <c r="G96" s="92"/>
    </row>
    <row r="97" spans="1:7" ht="12" customHeight="1" x14ac:dyDescent="0.25">
      <c r="A97" s="80"/>
      <c r="B97" s="97" t="s">
        <v>47</v>
      </c>
      <c r="C97" s="98"/>
      <c r="D97" s="98"/>
      <c r="E97" s="98"/>
      <c r="F97" s="99"/>
      <c r="G97" s="92"/>
    </row>
    <row r="98" spans="1:7" ht="12" customHeight="1" x14ac:dyDescent="0.25">
      <c r="A98" s="80"/>
      <c r="B98" s="97" t="s">
        <v>48</v>
      </c>
      <c r="C98" s="98" t="s">
        <v>136</v>
      </c>
      <c r="D98" s="98"/>
      <c r="E98" s="98"/>
      <c r="F98" s="99"/>
      <c r="G98" s="92"/>
    </row>
    <row r="99" spans="1:7" ht="12" customHeight="1" x14ac:dyDescent="0.25">
      <c r="A99" s="80"/>
      <c r="B99" s="97" t="s">
        <v>49</v>
      </c>
      <c r="C99" s="98" t="s">
        <v>137</v>
      </c>
      <c r="D99" s="98"/>
      <c r="E99" s="98"/>
      <c r="F99" s="99"/>
      <c r="G99" s="92"/>
    </row>
    <row r="100" spans="1:7" ht="12" customHeight="1" x14ac:dyDescent="0.25">
      <c r="A100" s="80"/>
      <c r="B100" s="97" t="s">
        <v>50</v>
      </c>
      <c r="C100" s="98"/>
      <c r="D100" s="98"/>
      <c r="E100" s="98"/>
      <c r="F100" s="99"/>
      <c r="G100" s="92"/>
    </row>
    <row r="101" spans="1:7" ht="12" customHeight="1" x14ac:dyDescent="0.25">
      <c r="A101" s="80"/>
      <c r="B101" s="97" t="s">
        <v>51</v>
      </c>
      <c r="C101" s="98"/>
      <c r="D101" s="98"/>
      <c r="E101" s="98"/>
      <c r="F101" s="99"/>
      <c r="G101" s="92"/>
    </row>
    <row r="102" spans="1:7" ht="12.75" customHeight="1" thickBot="1" x14ac:dyDescent="0.3">
      <c r="A102" s="80"/>
      <c r="B102" s="100" t="s">
        <v>52</v>
      </c>
      <c r="C102" s="101"/>
      <c r="D102" s="101"/>
      <c r="E102" s="101"/>
      <c r="F102" s="102"/>
      <c r="G102" s="92"/>
    </row>
    <row r="103" spans="1:7" ht="12.75" customHeight="1" x14ac:dyDescent="0.25">
      <c r="A103" s="80"/>
      <c r="B103" s="93"/>
      <c r="C103" s="98"/>
      <c r="D103" s="98"/>
      <c r="E103" s="98"/>
      <c r="F103" s="98"/>
      <c r="G103" s="92"/>
    </row>
    <row r="104" spans="1:7" ht="15" customHeight="1" thickBot="1" x14ac:dyDescent="0.3">
      <c r="A104" s="80"/>
      <c r="B104" s="170" t="s">
        <v>53</v>
      </c>
      <c r="C104" s="171"/>
      <c r="D104" s="103"/>
      <c r="E104" s="104"/>
      <c r="F104" s="104"/>
      <c r="G104" s="92"/>
    </row>
    <row r="105" spans="1:7" ht="12" customHeight="1" x14ac:dyDescent="0.25">
      <c r="A105" s="80"/>
      <c r="B105" s="105" t="s">
        <v>40</v>
      </c>
      <c r="C105" s="106" t="s">
        <v>54</v>
      </c>
      <c r="D105" s="107" t="s">
        <v>55</v>
      </c>
      <c r="E105" s="104"/>
      <c r="F105" s="104"/>
      <c r="G105" s="92"/>
    </row>
    <row r="106" spans="1:7" ht="12" customHeight="1" x14ac:dyDescent="0.25">
      <c r="A106" s="80"/>
      <c r="B106" s="108" t="s">
        <v>56</v>
      </c>
      <c r="C106" s="109">
        <f>G30</f>
        <v>8425000</v>
      </c>
      <c r="D106" s="110">
        <f>(C106/C112)</f>
        <v>0.26184025434920016</v>
      </c>
      <c r="E106" s="104"/>
      <c r="F106" s="104"/>
      <c r="G106" s="92"/>
    </row>
    <row r="107" spans="1:7" ht="12" customHeight="1" x14ac:dyDescent="0.25">
      <c r="A107" s="80"/>
      <c r="B107" s="108" t="s">
        <v>57</v>
      </c>
      <c r="C107" s="111">
        <f>G34</f>
        <v>0</v>
      </c>
      <c r="D107" s="110">
        <v>0</v>
      </c>
      <c r="E107" s="104"/>
      <c r="F107" s="104"/>
      <c r="G107" s="92"/>
    </row>
    <row r="108" spans="1:7" ht="12" customHeight="1" x14ac:dyDescent="0.25">
      <c r="A108" s="80"/>
      <c r="B108" s="108" t="s">
        <v>58</v>
      </c>
      <c r="C108" s="109">
        <f>G45</f>
        <v>1080000</v>
      </c>
      <c r="D108" s="110">
        <f>(C108/C112)</f>
        <v>3.3565278895802513E-2</v>
      </c>
      <c r="E108" s="104"/>
      <c r="F108" s="104"/>
      <c r="G108" s="92"/>
    </row>
    <row r="109" spans="1:7" ht="12" customHeight="1" x14ac:dyDescent="0.25">
      <c r="A109" s="80"/>
      <c r="B109" s="108" t="s">
        <v>30</v>
      </c>
      <c r="C109" s="109">
        <f>G77</f>
        <v>12777055.279999999</v>
      </c>
      <c r="D109" s="110">
        <f>(C109/C112)</f>
        <v>0.3970976147595241</v>
      </c>
      <c r="E109" s="104"/>
      <c r="F109" s="104"/>
      <c r="G109" s="92"/>
    </row>
    <row r="110" spans="1:7" ht="12" customHeight="1" x14ac:dyDescent="0.25">
      <c r="A110" s="80"/>
      <c r="B110" s="108" t="s">
        <v>59</v>
      </c>
      <c r="C110" s="180">
        <f>G87</f>
        <v>8361856</v>
      </c>
      <c r="D110" s="110">
        <f>(C110/C112)</f>
        <v>0.25987780437642555</v>
      </c>
      <c r="E110" s="113"/>
      <c r="F110" s="113"/>
      <c r="G110" s="92"/>
    </row>
    <row r="111" spans="1:7" ht="12" customHeight="1" x14ac:dyDescent="0.25">
      <c r="A111" s="80"/>
      <c r="B111" s="108" t="s">
        <v>60</v>
      </c>
      <c r="C111" s="112">
        <f>G90</f>
        <v>1532195.5640000002</v>
      </c>
      <c r="D111" s="110">
        <f>(C111/C112)</f>
        <v>4.7619047619047623E-2</v>
      </c>
      <c r="E111" s="113"/>
      <c r="F111" s="113"/>
      <c r="G111" s="92"/>
    </row>
    <row r="112" spans="1:7" ht="12.75" customHeight="1" thickBot="1" x14ac:dyDescent="0.3">
      <c r="A112" s="80"/>
      <c r="B112" s="114" t="s">
        <v>61</v>
      </c>
      <c r="C112" s="115">
        <f>SUM(C106:C111)</f>
        <v>32176106.844000001</v>
      </c>
      <c r="D112" s="116">
        <f>SUM(D106:D111)</f>
        <v>1</v>
      </c>
      <c r="E112" s="113"/>
      <c r="F112" s="113"/>
      <c r="G112" s="92"/>
    </row>
    <row r="113" spans="1:7" ht="12" customHeight="1" x14ac:dyDescent="0.25">
      <c r="A113" s="80"/>
      <c r="B113" s="93"/>
      <c r="C113" s="91"/>
      <c r="D113" s="91"/>
      <c r="E113" s="91"/>
      <c r="F113" s="91"/>
      <c r="G113" s="92"/>
    </row>
    <row r="114" spans="1:7" ht="12.75" customHeight="1" x14ac:dyDescent="0.25">
      <c r="A114" s="80"/>
      <c r="B114" s="117"/>
      <c r="C114" s="91"/>
      <c r="D114" s="91"/>
      <c r="E114" s="91"/>
      <c r="F114" s="91"/>
      <c r="G114" s="92"/>
    </row>
    <row r="115" spans="1:7" ht="12" customHeight="1" thickBot="1" x14ac:dyDescent="0.3">
      <c r="A115" s="118"/>
      <c r="B115" s="119"/>
      <c r="C115" s="120" t="s">
        <v>142</v>
      </c>
      <c r="D115" s="121" t="s">
        <v>147</v>
      </c>
      <c r="E115" s="122" t="s">
        <v>148</v>
      </c>
      <c r="F115" s="123"/>
      <c r="G115" s="92"/>
    </row>
    <row r="116" spans="1:7" ht="12" customHeight="1" thickBot="1" x14ac:dyDescent="0.3">
      <c r="A116" s="80"/>
      <c r="B116" s="124" t="s">
        <v>149</v>
      </c>
      <c r="C116" s="125" t="s">
        <v>151</v>
      </c>
      <c r="D116" s="126" t="s">
        <v>145</v>
      </c>
      <c r="E116" s="127" t="s">
        <v>146</v>
      </c>
      <c r="F116" s="128"/>
      <c r="G116" s="129"/>
    </row>
    <row r="117" spans="1:7" ht="12" customHeight="1" x14ac:dyDescent="0.25">
      <c r="A117" s="80"/>
      <c r="B117" s="130" t="s">
        <v>150</v>
      </c>
      <c r="C117" s="131">
        <v>7000</v>
      </c>
      <c r="D117" s="131">
        <v>7500</v>
      </c>
      <c r="E117" s="132">
        <v>8000</v>
      </c>
      <c r="F117" s="128"/>
      <c r="G117" s="129"/>
    </row>
    <row r="118" spans="1:7" ht="12.75" customHeight="1" thickBot="1" x14ac:dyDescent="0.3">
      <c r="A118" s="80"/>
      <c r="B118" s="114" t="s">
        <v>143</v>
      </c>
      <c r="C118" s="115">
        <f>C112/C117</f>
        <v>4596.5866919999999</v>
      </c>
      <c r="D118" s="115">
        <f>C112/D117</f>
        <v>4290.1475792000001</v>
      </c>
      <c r="E118" s="133">
        <f>C112/E117</f>
        <v>4022.0133555000002</v>
      </c>
      <c r="F118" s="128"/>
      <c r="G118" s="129"/>
    </row>
    <row r="119" spans="1:7" ht="15.6" customHeight="1" x14ac:dyDescent="0.25">
      <c r="A119" s="80"/>
      <c r="B119" s="90" t="s">
        <v>62</v>
      </c>
      <c r="C119" s="98"/>
      <c r="D119" s="98"/>
      <c r="E119" s="98"/>
      <c r="F119" s="98"/>
      <c r="G119" s="98"/>
    </row>
  </sheetData>
  <mergeCells count="8">
    <mergeCell ref="B17:G17"/>
    <mergeCell ref="B104:C10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42"/>
  <sheetViews>
    <sheetView topLeftCell="A19" workbookViewId="0">
      <selection activeCell="H39" sqref="H39"/>
    </sheetView>
  </sheetViews>
  <sheetFormatPr baseColWidth="10" defaultRowHeight="15" x14ac:dyDescent="0.25"/>
  <cols>
    <col min="2" max="2" width="23.7109375" bestFit="1" customWidth="1"/>
  </cols>
  <sheetData>
    <row r="3" spans="2:4" x14ac:dyDescent="0.25">
      <c r="B3" s="2" t="s">
        <v>34</v>
      </c>
      <c r="C3" s="3"/>
      <c r="D3" s="7"/>
    </row>
    <row r="4" spans="2:4" x14ac:dyDescent="0.25">
      <c r="B4" s="2" t="s">
        <v>93</v>
      </c>
      <c r="C4" s="3" t="s">
        <v>97</v>
      </c>
      <c r="D4" s="7">
        <v>700</v>
      </c>
    </row>
    <row r="5" spans="2:4" x14ac:dyDescent="0.25">
      <c r="B5" s="2" t="s">
        <v>94</v>
      </c>
      <c r="C5" s="3" t="s">
        <v>98</v>
      </c>
      <c r="D5" s="7"/>
    </row>
    <row r="6" spans="2:4" x14ac:dyDescent="0.25">
      <c r="B6" s="2" t="s">
        <v>95</v>
      </c>
      <c r="C6" s="3" t="s">
        <v>98</v>
      </c>
      <c r="D6" s="7"/>
    </row>
    <row r="7" spans="2:4" x14ac:dyDescent="0.25">
      <c r="B7" s="2" t="s">
        <v>96</v>
      </c>
      <c r="C7" s="3" t="s">
        <v>98</v>
      </c>
      <c r="D7" s="7"/>
    </row>
    <row r="8" spans="2:4" x14ac:dyDescent="0.25">
      <c r="B8" s="2" t="s">
        <v>99</v>
      </c>
      <c r="C8" s="3" t="s">
        <v>97</v>
      </c>
      <c r="D8" s="7"/>
    </row>
    <row r="9" spans="2:4" x14ac:dyDescent="0.25">
      <c r="B9" s="2" t="s">
        <v>100</v>
      </c>
      <c r="C9" s="3" t="s">
        <v>97</v>
      </c>
      <c r="D9" s="7"/>
    </row>
    <row r="10" spans="2:4" x14ac:dyDescent="0.25">
      <c r="B10" s="2" t="s">
        <v>101</v>
      </c>
      <c r="C10" s="3" t="s">
        <v>97</v>
      </c>
      <c r="D10" s="7"/>
    </row>
    <row r="11" spans="2:4" x14ac:dyDescent="0.25">
      <c r="B11" s="2" t="s">
        <v>102</v>
      </c>
      <c r="C11" s="3" t="s">
        <v>97</v>
      </c>
      <c r="D11" s="7"/>
    </row>
    <row r="12" spans="2:4" x14ac:dyDescent="0.25">
      <c r="B12" s="2" t="s">
        <v>103</v>
      </c>
      <c r="C12" s="3" t="s">
        <v>97</v>
      </c>
      <c r="D12" s="7"/>
    </row>
    <row r="13" spans="2:4" x14ac:dyDescent="0.25">
      <c r="B13" s="2" t="s">
        <v>104</v>
      </c>
      <c r="C13" s="3" t="s">
        <v>108</v>
      </c>
      <c r="D13" s="7"/>
    </row>
    <row r="14" spans="2:4" x14ac:dyDescent="0.25">
      <c r="B14" s="2" t="s">
        <v>105</v>
      </c>
      <c r="C14" s="3" t="s">
        <v>108</v>
      </c>
      <c r="D14" s="7"/>
    </row>
    <row r="15" spans="2:4" x14ac:dyDescent="0.25">
      <c r="B15" s="2" t="s">
        <v>106</v>
      </c>
      <c r="C15" s="3" t="s">
        <v>97</v>
      </c>
      <c r="D15" s="7"/>
    </row>
    <row r="16" spans="2:4" x14ac:dyDescent="0.25">
      <c r="B16" s="2" t="s">
        <v>107</v>
      </c>
      <c r="C16" s="3" t="s">
        <v>97</v>
      </c>
      <c r="D16" s="7"/>
    </row>
    <row r="17" spans="2:4" x14ac:dyDescent="0.25">
      <c r="B17" s="6"/>
      <c r="C17" s="1"/>
      <c r="D17" s="7"/>
    </row>
    <row r="18" spans="2:4" x14ac:dyDescent="0.25">
      <c r="B18" s="12" t="s">
        <v>110</v>
      </c>
      <c r="C18" s="3"/>
      <c r="D18" s="7"/>
    </row>
    <row r="19" spans="2:4" x14ac:dyDescent="0.25">
      <c r="B19" s="14" t="s">
        <v>113</v>
      </c>
      <c r="C19" s="10" t="s">
        <v>35</v>
      </c>
      <c r="D19" s="11"/>
    </row>
    <row r="20" spans="2:4" x14ac:dyDescent="0.25">
      <c r="B20" s="14" t="s">
        <v>114</v>
      </c>
      <c r="C20" s="10" t="s">
        <v>35</v>
      </c>
      <c r="D20" s="11"/>
    </row>
    <row r="21" spans="2:4" x14ac:dyDescent="0.25">
      <c r="B21" s="14" t="s">
        <v>115</v>
      </c>
      <c r="C21" s="10" t="s">
        <v>35</v>
      </c>
      <c r="D21" s="11"/>
    </row>
    <row r="22" spans="2:4" x14ac:dyDescent="0.25">
      <c r="B22" s="14" t="s">
        <v>116</v>
      </c>
      <c r="C22" s="10" t="s">
        <v>35</v>
      </c>
      <c r="D22" s="11"/>
    </row>
    <row r="23" spans="2:4" x14ac:dyDescent="0.25">
      <c r="B23" s="14" t="s">
        <v>117</v>
      </c>
      <c r="C23" s="10" t="s">
        <v>35</v>
      </c>
      <c r="D23" s="11"/>
    </row>
    <row r="24" spans="2:4" x14ac:dyDescent="0.25">
      <c r="B24" s="14" t="s">
        <v>118</v>
      </c>
      <c r="C24" s="10" t="s">
        <v>35</v>
      </c>
      <c r="D24" s="11"/>
    </row>
    <row r="25" spans="2:4" x14ac:dyDescent="0.25">
      <c r="B25" s="14" t="s">
        <v>119</v>
      </c>
      <c r="C25" s="10" t="s">
        <v>35</v>
      </c>
      <c r="D25" s="11"/>
    </row>
    <row r="26" spans="2:4" x14ac:dyDescent="0.25">
      <c r="B26" s="14" t="s">
        <v>120</v>
      </c>
      <c r="C26" s="10" t="s">
        <v>35</v>
      </c>
      <c r="D26" s="11"/>
    </row>
    <row r="27" spans="2:4" x14ac:dyDescent="0.25">
      <c r="B27" s="2"/>
      <c r="C27" s="3"/>
      <c r="D27" s="7"/>
    </row>
    <row r="28" spans="2:4" x14ac:dyDescent="0.25">
      <c r="B28" s="2"/>
      <c r="C28" s="3"/>
      <c r="D28" s="7"/>
    </row>
    <row r="29" spans="2:4" x14ac:dyDescent="0.25">
      <c r="B29" s="2"/>
      <c r="C29" s="3"/>
      <c r="D29" s="7"/>
    </row>
    <row r="30" spans="2:4" x14ac:dyDescent="0.25">
      <c r="B30" s="2"/>
      <c r="C30" s="3"/>
      <c r="D30" s="7"/>
    </row>
    <row r="31" spans="2:4" x14ac:dyDescent="0.25">
      <c r="B31" s="6"/>
      <c r="C31" s="1"/>
      <c r="D31" s="7"/>
    </row>
    <row r="32" spans="2:4" x14ac:dyDescent="0.25">
      <c r="B32" s="6"/>
      <c r="C32" s="1"/>
      <c r="D32" s="7"/>
    </row>
    <row r="33" spans="2:4" x14ac:dyDescent="0.25">
      <c r="B33" s="2" t="s">
        <v>38</v>
      </c>
      <c r="C33" s="3"/>
      <c r="D33" s="7"/>
    </row>
    <row r="34" spans="2:4" x14ac:dyDescent="0.25">
      <c r="B34" s="6" t="s">
        <v>111</v>
      </c>
      <c r="C34" s="1" t="s">
        <v>36</v>
      </c>
      <c r="D34" s="13"/>
    </row>
    <row r="35" spans="2:4" x14ac:dyDescent="0.25">
      <c r="B35" s="6" t="s">
        <v>112</v>
      </c>
      <c r="C35" s="1" t="s">
        <v>97</v>
      </c>
      <c r="D35" s="13"/>
    </row>
    <row r="36" spans="2:4" x14ac:dyDescent="0.25">
      <c r="B36" s="6" t="s">
        <v>37</v>
      </c>
      <c r="C36" s="1" t="s">
        <v>35</v>
      </c>
      <c r="D36" s="7"/>
    </row>
    <row r="37" spans="2:4" x14ac:dyDescent="0.25">
      <c r="B37" s="9"/>
      <c r="C37" s="10"/>
      <c r="D37" s="11"/>
    </row>
    <row r="38" spans="2:4" x14ac:dyDescent="0.25">
      <c r="B38" s="9"/>
      <c r="C38" s="10"/>
      <c r="D38" s="11"/>
    </row>
    <row r="39" spans="2:4" x14ac:dyDescent="0.25">
      <c r="B39" s="9"/>
      <c r="C39" s="10"/>
      <c r="D39" s="11"/>
    </row>
    <row r="40" spans="2:4" x14ac:dyDescent="0.25">
      <c r="B40" s="9"/>
      <c r="C40" s="10"/>
      <c r="D40" s="11"/>
    </row>
    <row r="41" spans="2:4" x14ac:dyDescent="0.25">
      <c r="B41" s="9"/>
      <c r="C41" s="10"/>
      <c r="D41" s="11"/>
    </row>
    <row r="42" spans="2:4" x14ac:dyDescent="0.25">
      <c r="B42" s="4"/>
      <c r="C42" s="5"/>
      <c r="D4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C3CC2E-5CFE-44DE-B0DD-BB08336CD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F0B7D-8B33-4645-BF76-15E87C25724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1030f0af-99cb-42f1-88fc-acec73331192"/>
    <ds:schemaRef ds:uri="http://schemas.openxmlformats.org/package/2006/metadata/core-properties"/>
    <ds:schemaRef ds:uri="http://schemas.microsoft.com/office/infopath/2007/PartnerControls"/>
    <ds:schemaRef ds:uri="c5dbce2d-49dc-4afe-a5b0-d7fb7a901161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2D3DEB-66D6-4ECF-9DA8-CA4DBD69D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FRUTILLA</vt:lpstr>
      <vt:lpstr>A junio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2022-01-10T16:04:23Z</cp:lastPrinted>
  <dcterms:created xsi:type="dcterms:W3CDTF">2020-11-27T12:49:26Z</dcterms:created>
  <dcterms:modified xsi:type="dcterms:W3CDTF">2022-07-21T20:29:47Z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