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VILLARRICA\"/>
    </mc:Choice>
  </mc:AlternateContent>
  <bookViews>
    <workbookView xWindow="105" yWindow="465" windowWidth="25260" windowHeight="13785"/>
  </bookViews>
  <sheets>
    <sheet name="FRUTILLA" sheetId="5" r:id="rId1"/>
  </sheets>
  <calcPr calcId="152511"/>
</workbook>
</file>

<file path=xl/calcChain.xml><?xml version="1.0" encoding="utf-8"?>
<calcChain xmlns="http://schemas.openxmlformats.org/spreadsheetml/2006/main">
  <c r="C83" i="5" l="1"/>
  <c r="G61" i="5"/>
  <c r="G60" i="5"/>
  <c r="G62" i="5" s="1"/>
  <c r="C87" i="5" s="1"/>
  <c r="G55" i="5"/>
  <c r="G54" i="5"/>
  <c r="G53" i="5"/>
  <c r="G51" i="5"/>
  <c r="G49" i="5"/>
  <c r="G48" i="5"/>
  <c r="G47" i="5"/>
  <c r="G46" i="5"/>
  <c r="G40" i="5"/>
  <c r="G39" i="5"/>
  <c r="G38" i="5"/>
  <c r="G28" i="5"/>
  <c r="G27" i="5"/>
  <c r="G26" i="5"/>
  <c r="G25" i="5"/>
  <c r="G24" i="5"/>
  <c r="G23" i="5"/>
  <c r="G22" i="5"/>
  <c r="G13" i="5"/>
  <c r="G67" i="5" s="1"/>
  <c r="G56" i="5" l="1"/>
  <c r="C85" i="5" s="1"/>
  <c r="G29" i="5"/>
  <c r="G41" i="5"/>
  <c r="C84" i="5" s="1"/>
  <c r="C82" i="5" l="1"/>
  <c r="G64" i="5"/>
  <c r="G65" i="5" l="1"/>
  <c r="C86" i="5" s="1"/>
  <c r="G66" i="5" l="1"/>
  <c r="C88" i="5"/>
  <c r="C93" i="5" l="1"/>
  <c r="E93" i="5"/>
  <c r="D93" i="5"/>
  <c r="G68" i="5"/>
  <c r="D88" i="5"/>
  <c r="D87" i="5"/>
  <c r="D83" i="5"/>
  <c r="D85" i="5"/>
  <c r="D84" i="5"/>
  <c r="D82" i="5"/>
  <c r="D86" i="5"/>
</calcChain>
</file>

<file path=xl/sharedStrings.xml><?xml version="1.0" encoding="utf-8"?>
<sst xmlns="http://schemas.openxmlformats.org/spreadsheetml/2006/main" count="156" uniqueCount="115">
  <si>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</si>
  <si>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</si>
  <si>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</si>
  <si>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</si>
  <si>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</si>
  <si>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</si>
  <si>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</si>
  <si>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</si>
  <si>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</si>
  <si>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</si>
  <si>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</si>
  <si>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</si>
  <si>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</si>
  <si>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</si>
  <si>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</si>
  <si>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</si>
  <si>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</si>
  <si>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</si>
  <si>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</si>
  <si>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</si>
  <si>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</si>
  <si>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</si>
  <si>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</si>
  <si>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MAQUINARIA</t>
  </si>
  <si>
    <t>Octubre-Noviembre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</si>
  <si>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</si>
  <si>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</si>
  <si>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</si>
  <si>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</si>
  <si>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</si>
  <si>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</si>
  <si>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</si>
  <si>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</si>
  <si>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</si>
  <si>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</si>
  <si>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</si>
  <si>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</si>
  <si>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</si>
  <si>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</si>
  <si>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</si>
  <si>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</si>
  <si>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</si>
  <si>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</si>
  <si>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</si>
  <si>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</si>
  <si>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</si>
  <si>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</si>
  <si>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</si>
  <si>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</si>
  <si>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</si>
  <si>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</si>
  <si>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</si>
  <si>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</si>
  <si>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</si>
  <si>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Maquinaria</t>
  </si>
  <si>
    <t>Otros</t>
  </si>
  <si>
    <t>Imprevistos</t>
  </si>
  <si>
    <t>(*): Este valor representa el valor mìnimo de venta del producto</t>
  </si>
  <si>
    <t>ARAUCANIA</t>
  </si>
  <si>
    <t>VILLARRICA</t>
  </si>
  <si>
    <t>MERCADO LOCAL</t>
  </si>
  <si>
    <t>FRUTILLA</t>
  </si>
  <si>
    <t>PRECIO ESPERADO ($/KG.)</t>
  </si>
  <si>
    <t>DICIEMBRE-ENERO</t>
  </si>
  <si>
    <t>Heladas - sequia-granizos</t>
  </si>
  <si>
    <t>CC</t>
  </si>
  <si>
    <t>Albion</t>
  </si>
  <si>
    <t>Encalado</t>
  </si>
  <si>
    <t>Fertilizacion NPK</t>
  </si>
  <si>
    <t xml:space="preserve">Septiembre-Octubre </t>
  </si>
  <si>
    <t>Control de malezas</t>
  </si>
  <si>
    <t>Instalacion y riego</t>
  </si>
  <si>
    <t>Cosecha</t>
  </si>
  <si>
    <t>Control de plagas y monitoreo</t>
  </si>
  <si>
    <t>Labores de poda</t>
  </si>
  <si>
    <t>JM</t>
  </si>
  <si>
    <t>Mayo</t>
  </si>
  <si>
    <t>Labores de suelo entre hileras</t>
  </si>
  <si>
    <t>Mayo-Junio</t>
  </si>
  <si>
    <t>Labores para poda</t>
  </si>
  <si>
    <t>Junio</t>
  </si>
  <si>
    <t>Fosforo</t>
  </si>
  <si>
    <t>Potasio</t>
  </si>
  <si>
    <t>Nitrogeno</t>
  </si>
  <si>
    <t>Herbicidas</t>
  </si>
  <si>
    <t>Paraquat</t>
  </si>
  <si>
    <t>Hep</t>
  </si>
  <si>
    <t>Septiembre</t>
  </si>
  <si>
    <t>Combustibles</t>
  </si>
  <si>
    <t>Mulch plastico</t>
  </si>
  <si>
    <t>rollos</t>
  </si>
  <si>
    <t xml:space="preserve">Sobre </t>
  </si>
  <si>
    <t>Costo unitario ($/kg) (*)</t>
  </si>
  <si>
    <t>JORNADA ANIMAL</t>
  </si>
  <si>
    <t>Subtotal Jornadas Animal</t>
  </si>
  <si>
    <t>Noviembre-Marzo</t>
  </si>
  <si>
    <t>Febrero-Abril</t>
  </si>
  <si>
    <t>Mayo-Agosto</t>
  </si>
  <si>
    <t>Junio-Julio</t>
  </si>
  <si>
    <t>Septiembre-Octubre</t>
  </si>
  <si>
    <t>Septiembre -Abril</t>
  </si>
  <si>
    <t>Mayo-Julio</t>
  </si>
  <si>
    <t>Jornada animal</t>
  </si>
  <si>
    <t>$/há</t>
  </si>
  <si>
    <t>COSTO TOTAL/há</t>
  </si>
  <si>
    <t>Rendimiento (Kg/há)</t>
  </si>
  <si>
    <t>ESCENARIOS COSTO UNITARIO  (Kg/há)</t>
  </si>
  <si>
    <t>Zero</t>
  </si>
  <si>
    <t>Clartex</t>
  </si>
  <si>
    <t>Cal agrícola</t>
  </si>
  <si>
    <t>Preparación suelo y mulch</t>
  </si>
  <si>
    <t>L</t>
  </si>
  <si>
    <t>ENERO 2023</t>
  </si>
  <si>
    <t>RENDIMIENTO (Kg / Ha)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</si>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</sst>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8"/>
      <color rgb="FFFFFFFF"/>
      <name val="Arial Narrow"/>
      <family val="2"/>
    </font>
    <font>
      <sz val="8"/>
      <color rgb="FF000000"/>
      <name val="Arial Narrow"/>
      <family val="2"/>
    </font>
    <font>
      <sz val="8"/>
      <color rgb="FFFFFFFF"/>
      <name val="Arial Narrow"/>
      <family val="2"/>
    </font>
    <font>
      <b/>
      <sz val="8"/>
      <color rgb="FF000000"/>
      <name val="Arial Narrow"/>
      <family val="2"/>
    </font>
    <font>
      <b/>
      <sz val="7"/>
      <color rgb="FFFF0000"/>
      <name val="Calibri"/>
      <family val="2"/>
    </font>
    <font>
      <b/>
      <sz val="7"/>
      <color theme="1"/>
      <name val="Calibri"/>
      <family val="2"/>
    </font>
    <font>
      <b/>
      <sz val="7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4CB3B0"/>
        <bgColor rgb="FF4CB3B0"/>
      </patternFill>
    </fill>
    <fill>
      <patternFill patternType="solid">
        <fgColor rgb="FFFF891C"/>
        <bgColor rgb="FFFF891C"/>
      </patternFill>
    </fill>
    <fill>
      <patternFill patternType="solid">
        <fgColor theme="0"/>
        <bgColor rgb="FF4CB3B0"/>
      </patternFill>
    </fill>
  </fills>
  <borders count="7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</borders>
  <cellStyleXfs count="4">
    <xf numFmtId="0" fontId="0" fillId="0" borderId="0" applyNumberFormat="0" applyFill="0" applyBorder="0" applyProtection="0"/>
    <xf numFmtId="0" fontId="14" fillId="0" borderId="19" applyNumberFormat="0" applyFill="0" applyBorder="0" applyProtection="0"/>
    <xf numFmtId="0" fontId="15" fillId="0" borderId="19"/>
    <xf numFmtId="0" fontId="16" fillId="0" borderId="19"/>
  </cellStyleXfs>
  <cellXfs count="17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/>
    </xf>
    <xf numFmtId="0" fontId="0" fillId="2" borderId="17" xfId="0" applyFont="1" applyFill="1" applyBorder="1" applyAlignment="1"/>
    <xf numFmtId="0" fontId="10" fillId="6" borderId="19" xfId="0" applyFont="1" applyFill="1" applyBorder="1" applyAlignment="1"/>
    <xf numFmtId="0" fontId="5" fillId="6" borderId="18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2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49" fontId="8" fillId="7" borderId="22" xfId="0" applyNumberFormat="1" applyFont="1" applyFill="1" applyBorder="1" applyAlignment="1">
      <alignment vertical="center"/>
    </xf>
    <xf numFmtId="49" fontId="8" fillId="2" borderId="24" xfId="0" applyNumberFormat="1" applyFont="1" applyFill="1" applyBorder="1" applyAlignment="1">
      <alignment vertical="center"/>
    </xf>
    <xf numFmtId="49" fontId="8" fillId="7" borderId="26" xfId="0" applyNumberFormat="1" applyFont="1" applyFill="1" applyBorder="1" applyAlignment="1">
      <alignment vertical="center"/>
    </xf>
    <xf numFmtId="0" fontId="10" fillId="8" borderId="31" xfId="0" applyFont="1" applyFill="1" applyBorder="1" applyAlignment="1"/>
    <xf numFmtId="0" fontId="10" fillId="2" borderId="19" xfId="0" applyFont="1" applyFill="1" applyBorder="1" applyAlignment="1">
      <alignment vertical="center"/>
    </xf>
    <xf numFmtId="49" fontId="10" fillId="2" borderId="19" xfId="0" applyNumberFormat="1" applyFont="1" applyFill="1" applyBorder="1" applyAlignment="1">
      <alignment vertical="center"/>
    </xf>
    <xf numFmtId="49" fontId="8" fillId="2" borderId="32" xfId="0" applyNumberFormat="1" applyFont="1" applyFill="1" applyBorder="1" applyAlignment="1">
      <alignment vertical="center"/>
    </xf>
    <xf numFmtId="0" fontId="10" fillId="2" borderId="33" xfId="0" applyFont="1" applyFill="1" applyBorder="1" applyAlignment="1"/>
    <xf numFmtId="0" fontId="10" fillId="2" borderId="34" xfId="0" applyFont="1" applyFill="1" applyBorder="1" applyAlignment="1"/>
    <xf numFmtId="49" fontId="10" fillId="2" borderId="35" xfId="0" applyNumberFormat="1" applyFont="1" applyFill="1" applyBorder="1" applyAlignment="1">
      <alignment vertical="center"/>
    </xf>
    <xf numFmtId="0" fontId="10" fillId="2" borderId="36" xfId="0" applyFont="1" applyFill="1" applyBorder="1" applyAlignment="1"/>
    <xf numFmtId="49" fontId="10" fillId="2" borderId="37" xfId="0" applyNumberFormat="1" applyFont="1" applyFill="1" applyBorder="1" applyAlignment="1">
      <alignment vertical="center"/>
    </xf>
    <xf numFmtId="0" fontId="10" fillId="2" borderId="38" xfId="0" applyFont="1" applyFill="1" applyBorder="1" applyAlignment="1"/>
    <xf numFmtId="0" fontId="10" fillId="2" borderId="39" xfId="0" applyFont="1" applyFill="1" applyBorder="1" applyAlignment="1"/>
    <xf numFmtId="0" fontId="8" fillId="6" borderId="19" xfId="0" applyFont="1" applyFill="1" applyBorder="1" applyAlignment="1">
      <alignment vertical="center"/>
    </xf>
    <xf numFmtId="9" fontId="10" fillId="2" borderId="25" xfId="0" applyNumberFormat="1" applyFont="1" applyFill="1" applyBorder="1" applyAlignment="1">
      <alignment horizontal="center"/>
    </xf>
    <xf numFmtId="49" fontId="10" fillId="7" borderId="23" xfId="0" applyNumberFormat="1" applyFont="1" applyFill="1" applyBorder="1" applyAlignment="1">
      <alignment horizontal="center"/>
    </xf>
    <xf numFmtId="49" fontId="18" fillId="10" borderId="47" xfId="3" applyNumberFormat="1" applyFont="1" applyFill="1" applyBorder="1" applyAlignment="1">
      <alignment horizontal="left"/>
    </xf>
    <xf numFmtId="49" fontId="18" fillId="10" borderId="47" xfId="3" applyNumberFormat="1" applyFont="1" applyFill="1" applyBorder="1" applyAlignment="1">
      <alignment horizontal="left" wrapText="1"/>
    </xf>
    <xf numFmtId="49" fontId="17" fillId="12" borderId="44" xfId="3" applyNumberFormat="1" applyFont="1" applyFill="1" applyBorder="1" applyAlignment="1">
      <alignment horizontal="left" vertical="center"/>
    </xf>
    <xf numFmtId="0" fontId="18" fillId="10" borderId="49" xfId="3" applyFont="1" applyFill="1" applyBorder="1" applyAlignment="1">
      <alignment horizontal="left" vertical="center"/>
    </xf>
    <xf numFmtId="0" fontId="18" fillId="10" borderId="45" xfId="3" applyFont="1" applyFill="1" applyBorder="1" applyAlignment="1">
      <alignment horizontal="left" vertical="center"/>
    </xf>
    <xf numFmtId="49" fontId="19" fillId="11" borderId="44" xfId="3" applyNumberFormat="1" applyFont="1" applyFill="1" applyBorder="1" applyAlignment="1">
      <alignment horizontal="left" vertical="center"/>
    </xf>
    <xf numFmtId="0" fontId="19" fillId="11" borderId="44" xfId="3" applyFont="1" applyFill="1" applyBorder="1" applyAlignment="1">
      <alignment horizontal="left" vertical="center"/>
    </xf>
    <xf numFmtId="49" fontId="20" fillId="10" borderId="47" xfId="3" applyNumberFormat="1" applyFont="1" applyFill="1" applyBorder="1" applyAlignment="1">
      <alignment horizontal="left"/>
    </xf>
    <xf numFmtId="49" fontId="18" fillId="10" borderId="50" xfId="3" applyNumberFormat="1" applyFont="1" applyFill="1" applyBorder="1" applyAlignment="1">
      <alignment horizontal="left"/>
    </xf>
    <xf numFmtId="49" fontId="17" fillId="11" borderId="51" xfId="3" applyNumberFormat="1" applyFont="1" applyFill="1" applyBorder="1" applyAlignment="1">
      <alignment horizontal="left" vertical="center"/>
    </xf>
    <xf numFmtId="49" fontId="17" fillId="11" borderId="51" xfId="3" applyNumberFormat="1" applyFont="1" applyFill="1" applyBorder="1" applyAlignment="1">
      <alignment horizontal="left" vertical="center" wrapText="1"/>
    </xf>
    <xf numFmtId="0" fontId="16" fillId="10" borderId="52" xfId="3" applyFont="1" applyFill="1" applyBorder="1"/>
    <xf numFmtId="49" fontId="19" fillId="11" borderId="53" xfId="3" applyNumberFormat="1" applyFont="1" applyFill="1" applyBorder="1" applyAlignment="1">
      <alignment horizontal="left" vertical="center"/>
    </xf>
    <xf numFmtId="0" fontId="19" fillId="11" borderId="53" xfId="3" applyFont="1" applyFill="1" applyBorder="1" applyAlignment="1">
      <alignment horizontal="left" vertical="center"/>
    </xf>
    <xf numFmtId="49" fontId="17" fillId="12" borderId="54" xfId="3" applyNumberFormat="1" applyFont="1" applyFill="1" applyBorder="1" applyAlignment="1">
      <alignment horizontal="left" vertical="center"/>
    </xf>
    <xf numFmtId="0" fontId="17" fillId="12" borderId="55" xfId="3" applyFont="1" applyFill="1" applyBorder="1" applyAlignment="1">
      <alignment horizontal="left" vertical="center"/>
    </xf>
    <xf numFmtId="164" fontId="17" fillId="12" borderId="56" xfId="3" applyNumberFormat="1" applyFont="1" applyFill="1" applyBorder="1" applyAlignment="1">
      <alignment horizontal="left" vertical="center"/>
    </xf>
    <xf numFmtId="49" fontId="17" fillId="11" borderId="57" xfId="3" applyNumberFormat="1" applyFont="1" applyFill="1" applyBorder="1" applyAlignment="1">
      <alignment horizontal="left" vertical="center"/>
    </xf>
    <xf numFmtId="0" fontId="17" fillId="11" borderId="44" xfId="3" applyFont="1" applyFill="1" applyBorder="1" applyAlignment="1">
      <alignment horizontal="left" vertical="center"/>
    </xf>
    <xf numFmtId="164" fontId="17" fillId="11" borderId="46" xfId="3" applyNumberFormat="1" applyFont="1" applyFill="1" applyBorder="1" applyAlignment="1">
      <alignment horizontal="left" vertical="center"/>
    </xf>
    <xf numFmtId="49" fontId="17" fillId="12" borderId="57" xfId="3" applyNumberFormat="1" applyFont="1" applyFill="1" applyBorder="1" applyAlignment="1">
      <alignment horizontal="left" vertical="center"/>
    </xf>
    <xf numFmtId="0" fontId="17" fillId="12" borderId="44" xfId="3" applyFont="1" applyFill="1" applyBorder="1" applyAlignment="1">
      <alignment horizontal="left" vertical="center"/>
    </xf>
    <xf numFmtId="164" fontId="17" fillId="12" borderId="46" xfId="3" applyNumberFormat="1" applyFont="1" applyFill="1" applyBorder="1" applyAlignment="1">
      <alignment horizontal="left" vertical="center"/>
    </xf>
    <xf numFmtId="49" fontId="17" fillId="12" borderId="58" xfId="3" applyNumberFormat="1" applyFont="1" applyFill="1" applyBorder="1" applyAlignment="1">
      <alignment horizontal="left" vertical="center"/>
    </xf>
    <xf numFmtId="0" fontId="17" fillId="12" borderId="48" xfId="3" applyFont="1" applyFill="1" applyBorder="1" applyAlignment="1">
      <alignment horizontal="left" vertical="center"/>
    </xf>
    <xf numFmtId="164" fontId="17" fillId="12" borderId="48" xfId="3" applyNumberFormat="1" applyFont="1" applyFill="1" applyBorder="1" applyAlignment="1">
      <alignment horizontal="left" vertical="center"/>
    </xf>
    <xf numFmtId="3" fontId="18" fillId="10" borderId="47" xfId="3" applyNumberFormat="1" applyFont="1" applyFill="1" applyBorder="1" applyAlignment="1">
      <alignment horizontal="right" wrapText="1"/>
    </xf>
    <xf numFmtId="49" fontId="18" fillId="10" borderId="47" xfId="3" applyNumberFormat="1" applyFont="1" applyFill="1" applyBorder="1" applyAlignment="1">
      <alignment horizontal="center" wrapText="1"/>
    </xf>
    <xf numFmtId="49" fontId="18" fillId="10" borderId="47" xfId="3" applyNumberFormat="1" applyFont="1" applyFill="1" applyBorder="1" applyAlignment="1">
      <alignment horizontal="center"/>
    </xf>
    <xf numFmtId="0" fontId="18" fillId="10" borderId="47" xfId="3" applyFont="1" applyFill="1" applyBorder="1" applyAlignment="1">
      <alignment horizontal="center"/>
    </xf>
    <xf numFmtId="49" fontId="18" fillId="10" borderId="50" xfId="3" applyNumberFormat="1" applyFont="1" applyFill="1" applyBorder="1" applyAlignment="1">
      <alignment horizontal="center"/>
    </xf>
    <xf numFmtId="3" fontId="17" fillId="11" borderId="53" xfId="3" applyNumberFormat="1" applyFont="1" applyFill="1" applyBorder="1" applyAlignment="1">
      <alignment horizontal="right" vertical="center"/>
    </xf>
    <xf numFmtId="0" fontId="21" fillId="8" borderId="18" xfId="0" applyFont="1" applyFill="1" applyBorder="1" applyAlignment="1">
      <alignment vertical="center"/>
    </xf>
    <xf numFmtId="0" fontId="21" fillId="8" borderId="19" xfId="0" applyFont="1" applyFill="1" applyBorder="1" applyAlignment="1">
      <alignment vertical="center"/>
    </xf>
    <xf numFmtId="0" fontId="21" fillId="8" borderId="40" xfId="0" applyFont="1" applyFill="1" applyBorder="1" applyAlignment="1">
      <alignment vertical="center"/>
    </xf>
    <xf numFmtId="49" fontId="22" fillId="8" borderId="19" xfId="0" applyNumberFormat="1" applyFont="1" applyFill="1" applyBorder="1" applyAlignment="1">
      <alignment vertical="center"/>
    </xf>
    <xf numFmtId="0" fontId="0" fillId="2" borderId="61" xfId="0" applyFont="1" applyFill="1" applyBorder="1" applyAlignment="1"/>
    <xf numFmtId="49" fontId="2" fillId="2" borderId="59" xfId="0" applyNumberFormat="1" applyFont="1" applyFill="1" applyBorder="1" applyAlignment="1">
      <alignment vertical="center" wrapText="1"/>
    </xf>
    <xf numFmtId="49" fontId="2" fillId="2" borderId="60" xfId="0" applyNumberFormat="1" applyFont="1" applyFill="1" applyBorder="1" applyAlignment="1">
      <alignment horizontal="left" vertical="center" wrapText="1"/>
    </xf>
    <xf numFmtId="49" fontId="2" fillId="2" borderId="60" xfId="0" applyNumberFormat="1" applyFont="1" applyFill="1" applyBorder="1" applyAlignment="1">
      <alignment horizontal="left"/>
    </xf>
    <xf numFmtId="49" fontId="2" fillId="2" borderId="60" xfId="0" applyNumberFormat="1" applyFont="1" applyFill="1" applyBorder="1" applyAlignment="1">
      <alignment horizontal="left" wrapText="1"/>
    </xf>
    <xf numFmtId="14" fontId="2" fillId="2" borderId="60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vertical="center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49" fontId="18" fillId="10" borderId="47" xfId="3" applyNumberFormat="1" applyFont="1" applyFill="1" applyBorder="1" applyAlignment="1">
      <alignment horizontal="right" wrapText="1"/>
    </xf>
    <xf numFmtId="0" fontId="18" fillId="10" borderId="47" xfId="3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49" fontId="3" fillId="3" borderId="5" xfId="0" applyNumberFormat="1" applyFont="1" applyFill="1" applyBorder="1" applyAlignment="1">
      <alignment horizontal="left" vertical="center"/>
    </xf>
    <xf numFmtId="0" fontId="3" fillId="3" borderId="59" xfId="0" applyFont="1" applyFill="1" applyBorder="1" applyAlignment="1">
      <alignment horizontal="right" vertical="center"/>
    </xf>
    <xf numFmtId="3" fontId="3" fillId="3" borderId="59" xfId="0" applyNumberFormat="1" applyFont="1" applyFill="1" applyBorder="1" applyAlignment="1">
      <alignment horizontal="right" vertical="center"/>
    </xf>
    <xf numFmtId="49" fontId="3" fillId="9" borderId="19" xfId="0" applyNumberFormat="1" applyFont="1" applyFill="1" applyBorder="1" applyAlignment="1">
      <alignment horizontal="left" vertical="center"/>
    </xf>
    <xf numFmtId="0" fontId="3" fillId="9" borderId="19" xfId="0" applyFont="1" applyFill="1" applyBorder="1" applyAlignment="1">
      <alignment horizontal="right" vertical="center"/>
    </xf>
    <xf numFmtId="3" fontId="3" fillId="9" borderId="19" xfId="0" applyNumberFormat="1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19" fillId="11" borderId="53" xfId="3" applyFont="1" applyFill="1" applyBorder="1" applyAlignment="1">
      <alignment horizontal="right" vertical="center"/>
    </xf>
    <xf numFmtId="3" fontId="19" fillId="11" borderId="53" xfId="3" applyNumberFormat="1" applyFont="1" applyFill="1" applyBorder="1" applyAlignment="1">
      <alignment horizontal="right" vertical="center"/>
    </xf>
    <xf numFmtId="9" fontId="10" fillId="7" borderId="28" xfId="0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right" vertical="center"/>
    </xf>
    <xf numFmtId="165" fontId="10" fillId="2" borderId="5" xfId="0" applyNumberFormat="1" applyFont="1" applyFill="1" applyBorder="1" applyAlignment="1">
      <alignment horizontal="right" vertical="center"/>
    </xf>
    <xf numFmtId="165" fontId="10" fillId="7" borderId="27" xfId="0" applyNumberFormat="1" applyFont="1" applyFill="1" applyBorder="1" applyAlignment="1">
      <alignment horizontal="right" vertical="center"/>
    </xf>
    <xf numFmtId="49" fontId="8" fillId="7" borderId="20" xfId="0" applyNumberFormat="1" applyFont="1" applyFill="1" applyBorder="1" applyAlignment="1">
      <alignment horizontal="right" vertical="center"/>
    </xf>
    <xf numFmtId="49" fontId="19" fillId="13" borderId="44" xfId="3" applyNumberFormat="1" applyFont="1" applyFill="1" applyBorder="1" applyAlignment="1">
      <alignment horizontal="left" vertical="center"/>
    </xf>
    <xf numFmtId="0" fontId="19" fillId="13" borderId="70" xfId="3" applyFont="1" applyFill="1" applyBorder="1" applyAlignment="1">
      <alignment horizontal="left" vertical="center"/>
    </xf>
    <xf numFmtId="0" fontId="19" fillId="13" borderId="71" xfId="3" applyFont="1" applyFill="1" applyBorder="1" applyAlignment="1">
      <alignment vertical="center"/>
    </xf>
    <xf numFmtId="3" fontId="17" fillId="13" borderId="71" xfId="3" applyNumberFormat="1" applyFont="1" applyFill="1" applyBorder="1" applyAlignment="1">
      <alignment vertical="center"/>
    </xf>
    <xf numFmtId="164" fontId="0" fillId="0" borderId="0" xfId="0" applyNumberFormat="1" applyFont="1" applyAlignment="1"/>
    <xf numFmtId="49" fontId="23" fillId="7" borderId="41" xfId="0" applyNumberFormat="1" applyFont="1" applyFill="1" applyBorder="1" applyAlignment="1">
      <alignment vertical="center"/>
    </xf>
    <xf numFmtId="3" fontId="23" fillId="7" borderId="42" xfId="0" applyNumberFormat="1" applyFont="1" applyFill="1" applyBorder="1" applyAlignment="1">
      <alignment horizontal="center" vertical="center"/>
    </xf>
    <xf numFmtId="3" fontId="23" fillId="7" borderId="43" xfId="0" applyNumberFormat="1" applyFont="1" applyFill="1" applyBorder="1" applyAlignment="1">
      <alignment horizontal="center" vertical="center"/>
    </xf>
    <xf numFmtId="49" fontId="23" fillId="7" borderId="26" xfId="0" applyNumberFormat="1" applyFont="1" applyFill="1" applyBorder="1" applyAlignment="1">
      <alignment vertical="center"/>
    </xf>
    <xf numFmtId="3" fontId="23" fillId="7" borderId="27" xfId="0" applyNumberFormat="1" applyFont="1" applyFill="1" applyBorder="1" applyAlignment="1">
      <alignment horizontal="center" vertical="center"/>
    </xf>
    <xf numFmtId="166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3" fontId="18" fillId="10" borderId="47" xfId="3" applyNumberFormat="1" applyFont="1" applyFill="1" applyBorder="1" applyAlignment="1">
      <alignment horizontal="center"/>
    </xf>
    <xf numFmtId="3" fontId="18" fillId="0" borderId="47" xfId="3" applyNumberFormat="1" applyFont="1" applyBorder="1" applyAlignment="1">
      <alignment horizontal="center"/>
    </xf>
    <xf numFmtId="3" fontId="24" fillId="3" borderId="5" xfId="0" applyNumberFormat="1" applyFont="1" applyFill="1" applyBorder="1" applyAlignment="1">
      <alignment horizontal="right" vertical="center"/>
    </xf>
    <xf numFmtId="3" fontId="24" fillId="3" borderId="13" xfId="0" applyNumberFormat="1" applyFont="1" applyFill="1" applyBorder="1" applyAlignment="1">
      <alignment horizontal="right" vertical="center"/>
    </xf>
    <xf numFmtId="49" fontId="4" fillId="2" borderId="68" xfId="0" applyNumberFormat="1" applyFont="1" applyFill="1" applyBorder="1" applyAlignment="1">
      <alignment horizontal="left"/>
    </xf>
    <xf numFmtId="49" fontId="4" fillId="2" borderId="19" xfId="0" applyNumberFormat="1" applyFont="1" applyFill="1" applyBorder="1" applyAlignment="1">
      <alignment horizontal="left"/>
    </xf>
    <xf numFmtId="49" fontId="4" fillId="2" borderId="69" xfId="0" applyNumberFormat="1" applyFont="1" applyFill="1" applyBorder="1" applyAlignment="1">
      <alignment horizontal="left"/>
    </xf>
    <xf numFmtId="49" fontId="13" fillId="8" borderId="29" xfId="0" applyNumberFormat="1" applyFont="1" applyFill="1" applyBorder="1" applyAlignment="1">
      <alignment vertical="center"/>
    </xf>
    <xf numFmtId="0" fontId="8" fillId="8" borderId="30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24" fillId="3" borderId="59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3" fontId="2" fillId="2" borderId="5" xfId="0" applyNumberFormat="1" applyFont="1" applyFill="1" applyBorder="1" applyAlignment="1">
      <alignment horizontal="left"/>
    </xf>
    <xf numFmtId="0" fontId="2" fillId="2" borderId="62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49" fontId="25" fillId="3" borderId="5" xfId="0" applyNumberFormat="1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2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24" fillId="3" borderId="5" xfId="0" applyNumberFormat="1" applyFont="1" applyFill="1" applyBorder="1" applyAlignment="1">
      <alignment horizontal="center" vertical="center" wrapText="1"/>
    </xf>
    <xf numFmtId="49" fontId="24" fillId="3" borderId="63" xfId="0" applyNumberFormat="1" applyFont="1" applyFill="1" applyBorder="1" applyAlignment="1">
      <alignment horizontal="center" vertical="center" wrapText="1"/>
    </xf>
    <xf numFmtId="49" fontId="24" fillId="9" borderId="59" xfId="0" applyNumberFormat="1" applyFont="1" applyFill="1" applyBorder="1" applyAlignment="1">
      <alignment horizontal="center" vertical="center" wrapText="1"/>
    </xf>
    <xf numFmtId="0" fontId="2" fillId="2" borderId="64" xfId="0" applyFont="1" applyFill="1" applyBorder="1" applyAlignment="1"/>
    <xf numFmtId="0" fontId="2" fillId="2" borderId="65" xfId="0" applyFont="1" applyFill="1" applyBorder="1" applyAlignment="1"/>
    <xf numFmtId="3" fontId="2" fillId="2" borderId="65" xfId="0" applyNumberFormat="1" applyFont="1" applyFill="1" applyBorder="1" applyAlignment="1"/>
    <xf numFmtId="49" fontId="2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24" fillId="3" borderId="11" xfId="0" applyNumberFormat="1" applyFont="1" applyFill="1" applyBorder="1" applyAlignment="1">
      <alignment horizontal="center" vertical="center"/>
    </xf>
    <xf numFmtId="49" fontId="24" fillId="3" borderId="11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24" fillId="5" borderId="66" xfId="0" applyNumberFormat="1" applyFont="1" applyFill="1" applyBorder="1" applyAlignment="1">
      <alignment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vertical="center"/>
    </xf>
    <xf numFmtId="49" fontId="24" fillId="3" borderId="59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/>
    <xf numFmtId="0" fontId="24" fillId="2" borderId="19" xfId="0" applyFont="1" applyFill="1" applyBorder="1" applyAlignment="1">
      <alignment vertical="center"/>
    </xf>
    <xf numFmtId="164" fontId="24" fillId="2" borderId="19" xfId="0" applyNumberFormat="1" applyFont="1" applyFill="1" applyBorder="1" applyAlignment="1">
      <alignment vertical="center"/>
    </xf>
    <xf numFmtId="3" fontId="18" fillId="10" borderId="47" xfId="3" applyNumberFormat="1" applyFont="1" applyFill="1" applyBorder="1" applyAlignment="1">
      <alignment horizontal="right"/>
    </xf>
    <xf numFmtId="49" fontId="18" fillId="10" borderId="47" xfId="3" applyNumberFormat="1" applyFont="1" applyFill="1" applyBorder="1" applyAlignment="1">
      <alignment horizontal="right"/>
    </xf>
    <xf numFmtId="0" fontId="18" fillId="10" borderId="47" xfId="3" applyFont="1" applyFill="1" applyBorder="1" applyAlignment="1">
      <alignment horizontal="right"/>
    </xf>
    <xf numFmtId="0" fontId="18" fillId="10" borderId="50" xfId="3" applyFont="1" applyFill="1" applyBorder="1" applyAlignment="1">
      <alignment horizontal="right"/>
    </xf>
    <xf numFmtId="49" fontId="18" fillId="10" borderId="50" xfId="3" applyNumberFormat="1" applyFont="1" applyFill="1" applyBorder="1" applyAlignment="1">
      <alignment horizontal="right"/>
    </xf>
    <xf numFmtId="3" fontId="18" fillId="10" borderId="50" xfId="3" applyNumberFormat="1" applyFont="1" applyFill="1" applyBorder="1" applyAlignment="1">
      <alignment horizontal="right"/>
    </xf>
    <xf numFmtId="0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0" fontId="19" fillId="11" borderId="44" xfId="3" applyFont="1" applyFill="1" applyBorder="1" applyAlignment="1">
      <alignment horizontal="right" vertical="center"/>
    </xf>
    <xf numFmtId="3" fontId="17" fillId="11" borderId="44" xfId="3" applyNumberFormat="1" applyFont="1" applyFill="1" applyBorder="1" applyAlignment="1">
      <alignment horizontal="right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1</xdr:row>
      <xdr:rowOff>161924</xdr:rowOff>
    </xdr:from>
    <xdr:to>
      <xdr:col>7</xdr:col>
      <xdr:colOff>19050</xdr:colOff>
      <xdr:row>9</xdr:row>
      <xdr:rowOff>51940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352424"/>
          <a:ext cx="6705600" cy="1414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7"/>
  <sheetViews>
    <sheetView tabSelected="1" topLeftCell="A77" zoomScaleNormal="100" workbookViewId="0">
      <selection activeCell="I20" sqref="I20"/>
    </sheetView>
  </sheetViews>
  <sheetFormatPr baseColWidth="10" defaultRowHeight="15" x14ac:dyDescent="0.25"/>
  <cols>
    <col min="2" max="2" width="18.42578125" customWidth="1"/>
    <col min="3" max="3" width="21.42578125" customWidth="1"/>
    <col min="5" max="5" width="17.28515625" customWidth="1"/>
    <col min="7" max="7" width="20.140625" customWidth="1"/>
  </cols>
  <sheetData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2"/>
      <c r="B3" s="2"/>
      <c r="C3" s="2"/>
      <c r="D3" s="2"/>
      <c r="E3" s="2"/>
      <c r="F3" s="2"/>
      <c r="G3" s="2"/>
    </row>
    <row r="4" spans="1:7" x14ac:dyDescent="0.25">
      <c r="A4" s="2"/>
      <c r="B4" s="2"/>
      <c r="C4" s="2"/>
      <c r="D4" s="2"/>
      <c r="E4" s="2"/>
      <c r="F4" s="2"/>
      <c r="G4" s="2"/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  <row r="9" spans="1:7" x14ac:dyDescent="0.25">
      <c r="A9" s="2"/>
      <c r="B9" s="74"/>
      <c r="C9" s="3"/>
      <c r="D9" s="2"/>
      <c r="E9" s="3"/>
      <c r="F9" s="3"/>
      <c r="G9" s="3"/>
    </row>
    <row r="10" spans="1:7" ht="15" customHeight="1" x14ac:dyDescent="0.25">
      <c r="A10" s="16"/>
      <c r="B10" s="127" t="s">
        <v>0</v>
      </c>
      <c r="C10" s="77" t="s">
        <v>61</v>
      </c>
      <c r="D10" s="128"/>
      <c r="E10" s="129" t="s">
        <v>113</v>
      </c>
      <c r="F10" s="130"/>
      <c r="G10" s="131">
        <v>10000</v>
      </c>
    </row>
    <row r="11" spans="1:7" ht="15" customHeight="1" x14ac:dyDescent="0.25">
      <c r="A11" s="16"/>
      <c r="B11" s="75" t="s">
        <v>1</v>
      </c>
      <c r="C11" s="76" t="s">
        <v>66</v>
      </c>
      <c r="D11" s="128"/>
      <c r="E11" s="123" t="s">
        <v>2</v>
      </c>
      <c r="F11" s="124"/>
      <c r="G11" s="80" t="s">
        <v>112</v>
      </c>
    </row>
    <row r="12" spans="1:7" ht="15" customHeight="1" x14ac:dyDescent="0.25">
      <c r="A12" s="16"/>
      <c r="B12" s="75" t="s">
        <v>3</v>
      </c>
      <c r="C12" s="77" t="s">
        <v>4</v>
      </c>
      <c r="D12" s="128"/>
      <c r="E12" s="123" t="s">
        <v>62</v>
      </c>
      <c r="F12" s="124"/>
      <c r="G12" s="111">
        <v>1200</v>
      </c>
    </row>
    <row r="13" spans="1:7" ht="15" customHeight="1" x14ac:dyDescent="0.25">
      <c r="A13" s="16"/>
      <c r="B13" s="75" t="s">
        <v>5</v>
      </c>
      <c r="C13" s="78" t="s">
        <v>58</v>
      </c>
      <c r="D13" s="128"/>
      <c r="E13" s="112" t="s">
        <v>6</v>
      </c>
      <c r="F13" s="113"/>
      <c r="G13" s="81">
        <f>+G12*G10</f>
        <v>12000000</v>
      </c>
    </row>
    <row r="14" spans="1:7" ht="15" customHeight="1" x14ac:dyDescent="0.25">
      <c r="A14" s="16"/>
      <c r="B14" s="75" t="s">
        <v>7</v>
      </c>
      <c r="C14" s="77" t="s">
        <v>59</v>
      </c>
      <c r="D14" s="128"/>
      <c r="E14" s="123" t="s">
        <v>8</v>
      </c>
      <c r="F14" s="124"/>
      <c r="G14" s="82" t="s">
        <v>60</v>
      </c>
    </row>
    <row r="15" spans="1:7" ht="15" customHeight="1" x14ac:dyDescent="0.25">
      <c r="A15" s="16"/>
      <c r="B15" s="75" t="s">
        <v>9</v>
      </c>
      <c r="C15" s="77" t="s">
        <v>59</v>
      </c>
      <c r="D15" s="128"/>
      <c r="E15" s="123" t="s">
        <v>10</v>
      </c>
      <c r="F15" s="124"/>
      <c r="G15" s="82" t="s">
        <v>63</v>
      </c>
    </row>
    <row r="16" spans="1:7" ht="15" customHeight="1" x14ac:dyDescent="0.25">
      <c r="A16" s="16"/>
      <c r="B16" s="75" t="s">
        <v>11</v>
      </c>
      <c r="C16" s="79">
        <v>44740</v>
      </c>
      <c r="D16" s="128"/>
      <c r="E16" s="125" t="s">
        <v>12</v>
      </c>
      <c r="F16" s="126"/>
      <c r="G16" s="83" t="s">
        <v>64</v>
      </c>
    </row>
    <row r="17" spans="1:7" ht="15" customHeight="1" x14ac:dyDescent="0.25">
      <c r="A17" s="2"/>
      <c r="B17" s="132"/>
      <c r="C17" s="133"/>
      <c r="D17" s="134"/>
      <c r="E17" s="135"/>
      <c r="F17" s="135"/>
      <c r="G17" s="136"/>
    </row>
    <row r="18" spans="1:7" ht="15" customHeight="1" x14ac:dyDescent="0.25">
      <c r="A18" s="5"/>
      <c r="B18" s="137" t="s">
        <v>13</v>
      </c>
      <c r="C18" s="138"/>
      <c r="D18" s="138"/>
      <c r="E18" s="138"/>
      <c r="F18" s="138"/>
      <c r="G18" s="138"/>
    </row>
    <row r="19" spans="1:7" ht="15" customHeight="1" x14ac:dyDescent="0.25">
      <c r="A19" s="2"/>
      <c r="B19" s="139"/>
      <c r="C19" s="140"/>
      <c r="D19" s="140"/>
      <c r="E19" s="140"/>
      <c r="F19" s="141"/>
      <c r="G19" s="141"/>
    </row>
    <row r="20" spans="1:7" ht="15" customHeight="1" x14ac:dyDescent="0.25">
      <c r="A20" s="4"/>
      <c r="B20" s="142" t="s">
        <v>14</v>
      </c>
      <c r="C20" s="143"/>
      <c r="D20" s="144"/>
      <c r="E20" s="144"/>
      <c r="F20" s="144"/>
      <c r="G20" s="144"/>
    </row>
    <row r="21" spans="1:7" ht="27.75" customHeight="1" x14ac:dyDescent="0.25">
      <c r="A21" s="5"/>
      <c r="B21" s="145" t="s">
        <v>15</v>
      </c>
      <c r="C21" s="145" t="s">
        <v>16</v>
      </c>
      <c r="D21" s="145" t="s">
        <v>17</v>
      </c>
      <c r="E21" s="145" t="s">
        <v>18</v>
      </c>
      <c r="F21" s="145" t="s">
        <v>19</v>
      </c>
      <c r="G21" s="145" t="s">
        <v>20</v>
      </c>
    </row>
    <row r="22" spans="1:7" ht="15" customHeight="1" x14ac:dyDescent="0.25">
      <c r="A22" s="5"/>
      <c r="B22" s="39" t="s">
        <v>67</v>
      </c>
      <c r="C22" s="65" t="s">
        <v>21</v>
      </c>
      <c r="D22" s="85">
        <v>1</v>
      </c>
      <c r="E22" s="84" t="s">
        <v>78</v>
      </c>
      <c r="F22" s="64">
        <v>30000</v>
      </c>
      <c r="G22" s="64">
        <f t="shared" ref="G22:G28" si="0">(D22*F22)</f>
        <v>30000</v>
      </c>
    </row>
    <row r="23" spans="1:7" ht="15" customHeight="1" x14ac:dyDescent="0.25">
      <c r="A23" s="5"/>
      <c r="B23" s="39" t="s">
        <v>68</v>
      </c>
      <c r="C23" s="65" t="s">
        <v>21</v>
      </c>
      <c r="D23" s="85">
        <v>2</v>
      </c>
      <c r="E23" s="84" t="s">
        <v>69</v>
      </c>
      <c r="F23" s="64">
        <v>30000</v>
      </c>
      <c r="G23" s="64">
        <f t="shared" si="0"/>
        <v>60000</v>
      </c>
    </row>
    <row r="24" spans="1:7" ht="15" customHeight="1" x14ac:dyDescent="0.25">
      <c r="A24" s="5"/>
      <c r="B24" s="39" t="s">
        <v>70</v>
      </c>
      <c r="C24" s="65" t="s">
        <v>21</v>
      </c>
      <c r="D24" s="85">
        <v>4</v>
      </c>
      <c r="E24" s="84" t="s">
        <v>69</v>
      </c>
      <c r="F24" s="64">
        <v>30000</v>
      </c>
      <c r="G24" s="64">
        <f t="shared" si="0"/>
        <v>120000</v>
      </c>
    </row>
    <row r="25" spans="1:7" ht="15" customHeight="1" x14ac:dyDescent="0.25">
      <c r="A25" s="5"/>
      <c r="B25" s="39" t="s">
        <v>71</v>
      </c>
      <c r="C25" s="65" t="s">
        <v>21</v>
      </c>
      <c r="D25" s="85">
        <v>3</v>
      </c>
      <c r="E25" s="84" t="s">
        <v>95</v>
      </c>
      <c r="F25" s="64">
        <v>30000</v>
      </c>
      <c r="G25" s="64">
        <f t="shared" si="0"/>
        <v>90000</v>
      </c>
    </row>
    <row r="26" spans="1:7" ht="15" customHeight="1" x14ac:dyDescent="0.25">
      <c r="A26" s="5"/>
      <c r="B26" s="39" t="s">
        <v>72</v>
      </c>
      <c r="C26" s="65" t="s">
        <v>21</v>
      </c>
      <c r="D26" s="85">
        <v>15</v>
      </c>
      <c r="E26" s="84" t="s">
        <v>96</v>
      </c>
      <c r="F26" s="64">
        <v>30000</v>
      </c>
      <c r="G26" s="64">
        <f t="shared" si="0"/>
        <v>450000</v>
      </c>
    </row>
    <row r="27" spans="1:7" ht="15" customHeight="1" x14ac:dyDescent="0.25">
      <c r="A27" s="5"/>
      <c r="B27" s="39" t="s">
        <v>73</v>
      </c>
      <c r="C27" s="65" t="s">
        <v>21</v>
      </c>
      <c r="D27" s="85">
        <v>6</v>
      </c>
      <c r="E27" s="84" t="s">
        <v>97</v>
      </c>
      <c r="F27" s="64">
        <v>30000</v>
      </c>
      <c r="G27" s="64">
        <f t="shared" si="0"/>
        <v>180000</v>
      </c>
    </row>
    <row r="28" spans="1:7" ht="15" customHeight="1" x14ac:dyDescent="0.25">
      <c r="A28" s="5"/>
      <c r="B28" s="39" t="s">
        <v>74</v>
      </c>
      <c r="C28" s="65" t="s">
        <v>21</v>
      </c>
      <c r="D28" s="85">
        <v>4</v>
      </c>
      <c r="E28" s="84" t="s">
        <v>98</v>
      </c>
      <c r="F28" s="64">
        <v>30000</v>
      </c>
      <c r="G28" s="64">
        <f t="shared" si="0"/>
        <v>120000</v>
      </c>
    </row>
    <row r="29" spans="1:7" ht="15" customHeight="1" x14ac:dyDescent="0.25">
      <c r="A29" s="5"/>
      <c r="B29" s="87" t="s">
        <v>22</v>
      </c>
      <c r="C29" s="86"/>
      <c r="D29" s="86"/>
      <c r="E29" s="86"/>
      <c r="F29" s="86"/>
      <c r="G29" s="116">
        <f>SUM(G22:G28)</f>
        <v>1050000</v>
      </c>
    </row>
    <row r="30" spans="1:7" ht="15" customHeight="1" x14ac:dyDescent="0.25">
      <c r="A30" s="16"/>
      <c r="B30" s="90"/>
      <c r="C30" s="91"/>
      <c r="D30" s="91"/>
      <c r="E30" s="91"/>
      <c r="F30" s="91"/>
      <c r="G30" s="92"/>
    </row>
    <row r="31" spans="1:7" ht="15" customHeight="1" x14ac:dyDescent="0.25">
      <c r="A31" s="16"/>
      <c r="B31" s="142" t="s">
        <v>93</v>
      </c>
      <c r="C31" s="143"/>
      <c r="D31" s="144"/>
      <c r="E31" s="144"/>
      <c r="F31" s="144"/>
      <c r="G31" s="144"/>
    </row>
    <row r="32" spans="1:7" ht="25.5" customHeight="1" x14ac:dyDescent="0.25">
      <c r="A32" s="16"/>
      <c r="B32" s="146" t="s">
        <v>15</v>
      </c>
      <c r="C32" s="146" t="s">
        <v>16</v>
      </c>
      <c r="D32" s="146" t="s">
        <v>17</v>
      </c>
      <c r="E32" s="146" t="s">
        <v>18</v>
      </c>
      <c r="F32" s="146" t="s">
        <v>19</v>
      </c>
      <c r="G32" s="146" t="s">
        <v>20</v>
      </c>
    </row>
    <row r="33" spans="1:7" ht="15" customHeight="1" x14ac:dyDescent="0.25">
      <c r="A33" s="16"/>
      <c r="B33" s="147"/>
      <c r="C33" s="147"/>
      <c r="D33" s="147"/>
      <c r="E33" s="147"/>
      <c r="F33" s="147"/>
      <c r="G33" s="147"/>
    </row>
    <row r="34" spans="1:7" ht="15" customHeight="1" x14ac:dyDescent="0.25">
      <c r="A34" s="16"/>
      <c r="B34" s="87" t="s">
        <v>94</v>
      </c>
      <c r="C34" s="88"/>
      <c r="D34" s="88"/>
      <c r="E34" s="88"/>
      <c r="F34" s="88"/>
      <c r="G34" s="89"/>
    </row>
    <row r="35" spans="1:7" ht="15" customHeight="1" x14ac:dyDescent="0.25">
      <c r="A35" s="2"/>
      <c r="B35" s="148"/>
      <c r="C35" s="149"/>
      <c r="D35" s="149"/>
      <c r="E35" s="149"/>
      <c r="F35" s="150"/>
      <c r="G35" s="150"/>
    </row>
    <row r="36" spans="1:7" ht="15" customHeight="1" x14ac:dyDescent="0.25">
      <c r="A36" s="4"/>
      <c r="B36" s="151" t="s">
        <v>23</v>
      </c>
      <c r="C36" s="152"/>
      <c r="D36" s="153"/>
      <c r="E36" s="153"/>
      <c r="F36" s="154"/>
      <c r="G36" s="154"/>
    </row>
    <row r="37" spans="1:7" ht="32.25" customHeight="1" x14ac:dyDescent="0.25">
      <c r="A37" s="4"/>
      <c r="B37" s="155" t="s">
        <v>15</v>
      </c>
      <c r="C37" s="155" t="s">
        <v>16</v>
      </c>
      <c r="D37" s="155" t="s">
        <v>17</v>
      </c>
      <c r="E37" s="155" t="s">
        <v>18</v>
      </c>
      <c r="F37" s="156" t="s">
        <v>19</v>
      </c>
      <c r="G37" s="155" t="s">
        <v>20</v>
      </c>
    </row>
    <row r="38" spans="1:7" ht="15" customHeight="1" x14ac:dyDescent="0.25">
      <c r="A38" s="5"/>
      <c r="B38" s="39" t="s">
        <v>110</v>
      </c>
      <c r="C38" s="65" t="s">
        <v>75</v>
      </c>
      <c r="D38" s="85">
        <v>0.17</v>
      </c>
      <c r="E38" s="84" t="s">
        <v>76</v>
      </c>
      <c r="F38" s="64">
        <v>650000</v>
      </c>
      <c r="G38" s="64">
        <f t="shared" ref="G38:G40" si="1">(D38*F38)</f>
        <v>110500.00000000001</v>
      </c>
    </row>
    <row r="39" spans="1:7" ht="15" customHeight="1" x14ac:dyDescent="0.25">
      <c r="A39" s="5"/>
      <c r="B39" s="39" t="s">
        <v>77</v>
      </c>
      <c r="C39" s="65" t="s">
        <v>75</v>
      </c>
      <c r="D39" s="85">
        <v>0.6</v>
      </c>
      <c r="E39" s="84" t="s">
        <v>78</v>
      </c>
      <c r="F39" s="64">
        <v>175000</v>
      </c>
      <c r="G39" s="64">
        <f t="shared" si="1"/>
        <v>105000</v>
      </c>
    </row>
    <row r="40" spans="1:7" ht="15" customHeight="1" x14ac:dyDescent="0.25">
      <c r="A40" s="5"/>
      <c r="B40" s="39" t="s">
        <v>79</v>
      </c>
      <c r="C40" s="65" t="s">
        <v>75</v>
      </c>
      <c r="D40" s="85">
        <v>0.35</v>
      </c>
      <c r="E40" s="84" t="s">
        <v>80</v>
      </c>
      <c r="F40" s="64">
        <v>180000</v>
      </c>
      <c r="G40" s="64">
        <f t="shared" si="1"/>
        <v>62999.999999999993</v>
      </c>
    </row>
    <row r="41" spans="1:7" ht="15" customHeight="1" x14ac:dyDescent="0.25">
      <c r="A41" s="4"/>
      <c r="B41" s="6" t="s">
        <v>25</v>
      </c>
      <c r="C41" s="7"/>
      <c r="D41" s="93"/>
      <c r="E41" s="93"/>
      <c r="F41" s="93"/>
      <c r="G41" s="117">
        <f>SUM(G38:G40)</f>
        <v>278500</v>
      </c>
    </row>
    <row r="42" spans="1:7" ht="15" customHeight="1" x14ac:dyDescent="0.25">
      <c r="A42" s="2"/>
      <c r="B42" s="157"/>
      <c r="C42" s="158"/>
      <c r="D42" s="158"/>
      <c r="E42" s="158"/>
      <c r="F42" s="159"/>
      <c r="G42" s="159"/>
    </row>
    <row r="43" spans="1:7" ht="15" customHeight="1" x14ac:dyDescent="0.25">
      <c r="A43" s="4"/>
      <c r="B43" s="160" t="s">
        <v>26</v>
      </c>
      <c r="C43" s="161"/>
      <c r="D43" s="162"/>
      <c r="E43" s="162"/>
      <c r="F43" s="163"/>
      <c r="G43" s="163"/>
    </row>
    <row r="44" spans="1:7" ht="30.75" customHeight="1" x14ac:dyDescent="0.25">
      <c r="A44" s="16"/>
      <c r="B44" s="164" t="s">
        <v>27</v>
      </c>
      <c r="C44" s="164" t="s">
        <v>28</v>
      </c>
      <c r="D44" s="164" t="s">
        <v>29</v>
      </c>
      <c r="E44" s="164" t="s">
        <v>18</v>
      </c>
      <c r="F44" s="164" t="s">
        <v>19</v>
      </c>
      <c r="G44" s="164" t="s">
        <v>20</v>
      </c>
    </row>
    <row r="45" spans="1:7" ht="15" customHeight="1" x14ac:dyDescent="0.25">
      <c r="A45" s="5"/>
      <c r="B45" s="118" t="s">
        <v>30</v>
      </c>
      <c r="C45" s="119"/>
      <c r="D45" s="119"/>
      <c r="E45" s="119"/>
      <c r="F45" s="119"/>
      <c r="G45" s="120"/>
    </row>
    <row r="46" spans="1:7" ht="15" customHeight="1" x14ac:dyDescent="0.25">
      <c r="A46" s="16"/>
      <c r="B46" s="38" t="s">
        <v>109</v>
      </c>
      <c r="C46" s="66" t="s">
        <v>31</v>
      </c>
      <c r="D46" s="168">
        <v>1000</v>
      </c>
      <c r="E46" s="169" t="s">
        <v>78</v>
      </c>
      <c r="F46" s="168">
        <v>260</v>
      </c>
      <c r="G46" s="168">
        <f t="shared" ref="G46:G49" si="2">(D46*F46)</f>
        <v>260000</v>
      </c>
    </row>
    <row r="47" spans="1:7" ht="15" customHeight="1" x14ac:dyDescent="0.25">
      <c r="A47" s="16"/>
      <c r="B47" s="38" t="s">
        <v>81</v>
      </c>
      <c r="C47" s="66" t="s">
        <v>32</v>
      </c>
      <c r="D47" s="170">
        <v>250</v>
      </c>
      <c r="E47" s="169" t="s">
        <v>24</v>
      </c>
      <c r="F47" s="168">
        <v>1350</v>
      </c>
      <c r="G47" s="168">
        <f t="shared" si="2"/>
        <v>337500</v>
      </c>
    </row>
    <row r="48" spans="1:7" ht="15" customHeight="1" x14ac:dyDescent="0.25">
      <c r="A48" s="16"/>
      <c r="B48" s="38" t="s">
        <v>82</v>
      </c>
      <c r="C48" s="66" t="s">
        <v>32</v>
      </c>
      <c r="D48" s="170">
        <v>250</v>
      </c>
      <c r="E48" s="170" t="s">
        <v>24</v>
      </c>
      <c r="F48" s="168">
        <v>1250</v>
      </c>
      <c r="G48" s="168">
        <f t="shared" si="2"/>
        <v>312500</v>
      </c>
    </row>
    <row r="49" spans="1:7" ht="15" customHeight="1" x14ac:dyDescent="0.25">
      <c r="A49" s="16"/>
      <c r="B49" s="38" t="s">
        <v>83</v>
      </c>
      <c r="C49" s="66" t="s">
        <v>32</v>
      </c>
      <c r="D49" s="170">
        <v>300</v>
      </c>
      <c r="E49" s="169" t="s">
        <v>24</v>
      </c>
      <c r="F49" s="168">
        <v>1250</v>
      </c>
      <c r="G49" s="168">
        <f t="shared" si="2"/>
        <v>375000</v>
      </c>
    </row>
    <row r="50" spans="1:7" ht="15" customHeight="1" x14ac:dyDescent="0.25">
      <c r="A50" s="4"/>
      <c r="B50" s="45" t="s">
        <v>84</v>
      </c>
      <c r="C50" s="66"/>
      <c r="D50" s="170"/>
      <c r="E50" s="169"/>
      <c r="F50" s="168"/>
      <c r="G50" s="168"/>
    </row>
    <row r="51" spans="1:7" ht="15" customHeight="1" x14ac:dyDescent="0.25">
      <c r="A51" s="4"/>
      <c r="B51" s="38" t="s">
        <v>85</v>
      </c>
      <c r="C51" s="66" t="s">
        <v>111</v>
      </c>
      <c r="D51" s="170">
        <v>1</v>
      </c>
      <c r="E51" s="169" t="s">
        <v>99</v>
      </c>
      <c r="F51" s="168">
        <v>15500</v>
      </c>
      <c r="G51" s="168">
        <f>(D51*F51)</f>
        <v>15500</v>
      </c>
    </row>
    <row r="52" spans="1:7" ht="15" customHeight="1" x14ac:dyDescent="0.25">
      <c r="A52" s="16"/>
      <c r="B52" s="45" t="s">
        <v>33</v>
      </c>
      <c r="C52" s="67"/>
      <c r="D52" s="170"/>
      <c r="E52" s="170"/>
      <c r="F52" s="168"/>
      <c r="G52" s="168"/>
    </row>
    <row r="53" spans="1:7" ht="15" customHeight="1" x14ac:dyDescent="0.25">
      <c r="A53" s="5"/>
      <c r="B53" s="46" t="s">
        <v>86</v>
      </c>
      <c r="C53" s="68" t="s">
        <v>91</v>
      </c>
      <c r="D53" s="171">
        <v>1</v>
      </c>
      <c r="E53" s="172" t="s">
        <v>87</v>
      </c>
      <c r="F53" s="173">
        <v>38000</v>
      </c>
      <c r="G53" s="168">
        <f>(D53*F53)</f>
        <v>38000</v>
      </c>
    </row>
    <row r="54" spans="1:7" ht="15" customHeight="1" x14ac:dyDescent="0.25">
      <c r="A54" s="5"/>
      <c r="B54" s="112" t="s">
        <v>107</v>
      </c>
      <c r="C54" s="8" t="s">
        <v>65</v>
      </c>
      <c r="D54" s="174">
        <v>250</v>
      </c>
      <c r="E54" s="175" t="s">
        <v>99</v>
      </c>
      <c r="F54" s="176">
        <v>100</v>
      </c>
      <c r="G54" s="176">
        <f>(D54*F54)</f>
        <v>25000</v>
      </c>
    </row>
    <row r="55" spans="1:7" ht="15" customHeight="1" x14ac:dyDescent="0.25">
      <c r="A55" s="4"/>
      <c r="B55" s="112" t="s">
        <v>108</v>
      </c>
      <c r="C55" s="8" t="s">
        <v>31</v>
      </c>
      <c r="D55" s="174">
        <v>3</v>
      </c>
      <c r="E55" s="175" t="s">
        <v>99</v>
      </c>
      <c r="F55" s="176">
        <v>9500</v>
      </c>
      <c r="G55" s="176">
        <f t="shared" ref="G55" si="3">(D55*F55)</f>
        <v>28500</v>
      </c>
    </row>
    <row r="56" spans="1:7" ht="15" customHeight="1" x14ac:dyDescent="0.25">
      <c r="A56" s="16"/>
      <c r="B56" s="43" t="s">
        <v>34</v>
      </c>
      <c r="C56" s="44"/>
      <c r="D56" s="177"/>
      <c r="E56" s="177"/>
      <c r="F56" s="177"/>
      <c r="G56" s="178">
        <f>SUM(G46:G55)</f>
        <v>1392000</v>
      </c>
    </row>
    <row r="57" spans="1:7" ht="15" customHeight="1" x14ac:dyDescent="0.25">
      <c r="A57" s="16"/>
      <c r="B57" s="101"/>
      <c r="C57" s="102"/>
      <c r="D57" s="103"/>
      <c r="E57" s="103"/>
      <c r="F57" s="103"/>
      <c r="G57" s="104"/>
    </row>
    <row r="58" spans="1:7" ht="15" customHeight="1" x14ac:dyDescent="0.25">
      <c r="A58" s="16"/>
      <c r="B58" s="40" t="s">
        <v>35</v>
      </c>
      <c r="C58" s="41"/>
      <c r="D58" s="42"/>
      <c r="E58" s="42"/>
      <c r="F58" s="42"/>
      <c r="G58" s="42"/>
    </row>
    <row r="59" spans="1:7" ht="27.75" customHeight="1" x14ac:dyDescent="0.25">
      <c r="A59" s="2"/>
      <c r="B59" s="47" t="s">
        <v>36</v>
      </c>
      <c r="C59" s="48" t="s">
        <v>28</v>
      </c>
      <c r="D59" s="48" t="s">
        <v>29</v>
      </c>
      <c r="E59" s="47" t="s">
        <v>18</v>
      </c>
      <c r="F59" s="48" t="s">
        <v>19</v>
      </c>
      <c r="G59" s="47" t="s">
        <v>20</v>
      </c>
    </row>
    <row r="60" spans="1:7" ht="15" customHeight="1" x14ac:dyDescent="0.25">
      <c r="A60" s="16"/>
      <c r="B60" s="39" t="s">
        <v>88</v>
      </c>
      <c r="C60" s="66" t="s">
        <v>114</v>
      </c>
      <c r="D60" s="114">
        <v>2</v>
      </c>
      <c r="E60" s="65" t="s">
        <v>100</v>
      </c>
      <c r="F60" s="115">
        <v>1250</v>
      </c>
      <c r="G60" s="114">
        <f t="shared" ref="G60:G61" si="4">(D60*F60)</f>
        <v>2500</v>
      </c>
    </row>
    <row r="61" spans="1:7" ht="15" customHeight="1" x14ac:dyDescent="0.25">
      <c r="A61" s="16"/>
      <c r="B61" s="39" t="s">
        <v>89</v>
      </c>
      <c r="C61" s="66" t="s">
        <v>90</v>
      </c>
      <c r="D61" s="114">
        <v>5</v>
      </c>
      <c r="E61" s="65" t="s">
        <v>101</v>
      </c>
      <c r="F61" s="115">
        <v>85000</v>
      </c>
      <c r="G61" s="114">
        <f t="shared" si="4"/>
        <v>425000</v>
      </c>
    </row>
    <row r="62" spans="1:7" ht="15" customHeight="1" x14ac:dyDescent="0.25">
      <c r="A62" s="16"/>
      <c r="B62" s="50" t="s">
        <v>37</v>
      </c>
      <c r="C62" s="51"/>
      <c r="D62" s="94"/>
      <c r="E62" s="94"/>
      <c r="F62" s="95"/>
      <c r="G62" s="69">
        <f>SUM(G60:G61)</f>
        <v>427500</v>
      </c>
    </row>
    <row r="63" spans="1:7" ht="15" customHeight="1" x14ac:dyDescent="0.25">
      <c r="A63" s="16"/>
      <c r="B63" s="165"/>
      <c r="C63" s="166"/>
      <c r="D63" s="166"/>
      <c r="E63" s="166"/>
      <c r="F63" s="166"/>
      <c r="G63" s="167"/>
    </row>
    <row r="64" spans="1:7" ht="15" customHeight="1" x14ac:dyDescent="0.25">
      <c r="A64" s="49"/>
      <c r="B64" s="52" t="s">
        <v>38</v>
      </c>
      <c r="C64" s="53"/>
      <c r="D64" s="53"/>
      <c r="E64" s="53"/>
      <c r="F64" s="53"/>
      <c r="G64" s="54">
        <f>G29+G34+G41+G56+G62</f>
        <v>3148000</v>
      </c>
    </row>
    <row r="65" spans="1:7" ht="15" customHeight="1" x14ac:dyDescent="0.25">
      <c r="A65" s="49"/>
      <c r="B65" s="55" t="s">
        <v>39</v>
      </c>
      <c r="C65" s="56"/>
      <c r="D65" s="56"/>
      <c r="E65" s="56"/>
      <c r="F65" s="56"/>
      <c r="G65" s="57">
        <f>G64*0.05</f>
        <v>157400</v>
      </c>
    </row>
    <row r="66" spans="1:7" ht="15" customHeight="1" x14ac:dyDescent="0.25">
      <c r="A66" s="49"/>
      <c r="B66" s="58" t="s">
        <v>40</v>
      </c>
      <c r="C66" s="59"/>
      <c r="D66" s="59"/>
      <c r="E66" s="59"/>
      <c r="F66" s="59"/>
      <c r="G66" s="60">
        <f>SUM(G64:G65)</f>
        <v>3305400</v>
      </c>
    </row>
    <row r="67" spans="1:7" ht="15" customHeight="1" x14ac:dyDescent="0.25">
      <c r="A67" s="49"/>
      <c r="B67" s="55" t="s">
        <v>41</v>
      </c>
      <c r="C67" s="56"/>
      <c r="D67" s="56"/>
      <c r="E67" s="56"/>
      <c r="F67" s="56"/>
      <c r="G67" s="57">
        <f>G13</f>
        <v>12000000</v>
      </c>
    </row>
    <row r="68" spans="1:7" ht="15" customHeight="1" x14ac:dyDescent="0.25">
      <c r="A68" s="49"/>
      <c r="B68" s="61" t="s">
        <v>42</v>
      </c>
      <c r="C68" s="62"/>
      <c r="D68" s="62"/>
      <c r="E68" s="62"/>
      <c r="F68" s="62"/>
      <c r="G68" s="63">
        <f>G67-G66</f>
        <v>8694600</v>
      </c>
    </row>
    <row r="69" spans="1:7" x14ac:dyDescent="0.25">
      <c r="A69" s="16"/>
      <c r="B69" s="17" t="s">
        <v>43</v>
      </c>
      <c r="C69" s="18"/>
      <c r="D69" s="18"/>
      <c r="E69" s="18"/>
      <c r="F69" s="18"/>
      <c r="G69" s="13"/>
    </row>
    <row r="70" spans="1:7" x14ac:dyDescent="0.25">
      <c r="A70" s="16"/>
      <c r="B70" s="17"/>
      <c r="C70" s="18"/>
      <c r="D70" s="18"/>
      <c r="E70" s="18"/>
      <c r="F70" s="18"/>
      <c r="G70" s="13"/>
    </row>
    <row r="71" spans="1:7" ht="15.75" thickBot="1" x14ac:dyDescent="0.3">
      <c r="A71" s="16"/>
      <c r="B71" s="19"/>
      <c r="C71" s="18"/>
      <c r="D71" s="18"/>
      <c r="E71" s="18"/>
      <c r="F71" s="18"/>
      <c r="G71" s="13"/>
    </row>
    <row r="72" spans="1:7" x14ac:dyDescent="0.25">
      <c r="A72" s="16"/>
      <c r="B72" s="27" t="s">
        <v>44</v>
      </c>
      <c r="C72" s="28"/>
      <c r="D72" s="28"/>
      <c r="E72" s="28"/>
      <c r="F72" s="29"/>
      <c r="G72" s="13"/>
    </row>
    <row r="73" spans="1:7" x14ac:dyDescent="0.25">
      <c r="A73" s="16"/>
      <c r="B73" s="30" t="s">
        <v>45</v>
      </c>
      <c r="C73" s="15"/>
      <c r="D73" s="15"/>
      <c r="E73" s="15"/>
      <c r="F73" s="31"/>
      <c r="G73" s="13"/>
    </row>
    <row r="74" spans="1:7" x14ac:dyDescent="0.25">
      <c r="A74" s="16"/>
      <c r="B74" s="30" t="s">
        <v>46</v>
      </c>
      <c r="C74" s="15"/>
      <c r="D74" s="15"/>
      <c r="E74" s="15"/>
      <c r="F74" s="31"/>
      <c r="G74" s="13"/>
    </row>
    <row r="75" spans="1:7" x14ac:dyDescent="0.25">
      <c r="A75" s="16"/>
      <c r="B75" s="30" t="s">
        <v>47</v>
      </c>
      <c r="C75" s="15"/>
      <c r="D75" s="15"/>
      <c r="E75" s="15"/>
      <c r="F75" s="31"/>
      <c r="G75" s="13"/>
    </row>
    <row r="76" spans="1:7" x14ac:dyDescent="0.25">
      <c r="A76" s="16"/>
      <c r="B76" s="30" t="s">
        <v>48</v>
      </c>
      <c r="C76" s="15"/>
      <c r="D76" s="15"/>
      <c r="E76" s="15"/>
      <c r="F76" s="31"/>
      <c r="G76" s="13"/>
    </row>
    <row r="77" spans="1:7" x14ac:dyDescent="0.25">
      <c r="A77" s="16"/>
      <c r="B77" s="30" t="s">
        <v>49</v>
      </c>
      <c r="C77" s="15"/>
      <c r="D77" s="15"/>
      <c r="E77" s="15"/>
      <c r="F77" s="31"/>
      <c r="G77" s="13"/>
    </row>
    <row r="78" spans="1:7" ht="15.75" thickBot="1" x14ac:dyDescent="0.3">
      <c r="A78" s="16"/>
      <c r="B78" s="32" t="s">
        <v>50</v>
      </c>
      <c r="C78" s="33"/>
      <c r="D78" s="33"/>
      <c r="E78" s="33"/>
      <c r="F78" s="34"/>
      <c r="G78" s="13"/>
    </row>
    <row r="79" spans="1:7" x14ac:dyDescent="0.25">
      <c r="A79" s="16"/>
      <c r="B79" s="25"/>
      <c r="C79" s="15"/>
      <c r="D79" s="15"/>
      <c r="E79" s="15"/>
      <c r="F79" s="15"/>
      <c r="G79" s="13"/>
    </row>
    <row r="80" spans="1:7" ht="15.75" thickBot="1" x14ac:dyDescent="0.3">
      <c r="A80" s="16"/>
      <c r="B80" s="121" t="s">
        <v>51</v>
      </c>
      <c r="C80" s="122"/>
      <c r="D80" s="24"/>
      <c r="E80" s="10"/>
      <c r="F80" s="10"/>
      <c r="G80" s="13"/>
    </row>
    <row r="81" spans="1:7" x14ac:dyDescent="0.25">
      <c r="A81" s="16"/>
      <c r="B81" s="21" t="s">
        <v>36</v>
      </c>
      <c r="C81" s="100" t="s">
        <v>103</v>
      </c>
      <c r="D81" s="37" t="s">
        <v>52</v>
      </c>
      <c r="E81" s="10"/>
      <c r="F81" s="10"/>
      <c r="G81" s="13"/>
    </row>
    <row r="82" spans="1:7" x14ac:dyDescent="0.25">
      <c r="A82" s="16"/>
      <c r="B82" s="22" t="s">
        <v>53</v>
      </c>
      <c r="C82" s="97">
        <f>G29</f>
        <v>1050000</v>
      </c>
      <c r="D82" s="36">
        <f>C82/$C$88</f>
        <v>0.31766200762388819</v>
      </c>
      <c r="E82" s="10"/>
      <c r="F82" s="10"/>
      <c r="G82" s="13"/>
    </row>
    <row r="83" spans="1:7" x14ac:dyDescent="0.25">
      <c r="A83" s="16"/>
      <c r="B83" s="22" t="s">
        <v>102</v>
      </c>
      <c r="C83" s="97">
        <f>G34</f>
        <v>0</v>
      </c>
      <c r="D83" s="36">
        <f t="shared" ref="D83:D88" si="5">C83/$C$88</f>
        <v>0</v>
      </c>
      <c r="E83" s="10"/>
      <c r="F83" s="10"/>
      <c r="G83" s="13"/>
    </row>
    <row r="84" spans="1:7" x14ac:dyDescent="0.25">
      <c r="A84" s="16"/>
      <c r="B84" s="22" t="s">
        <v>54</v>
      </c>
      <c r="C84" s="97">
        <f>G41</f>
        <v>278500</v>
      </c>
      <c r="D84" s="36">
        <f t="shared" si="5"/>
        <v>8.4256065831669391E-2</v>
      </c>
      <c r="E84" s="10"/>
      <c r="F84" s="10"/>
      <c r="G84" s="13"/>
    </row>
    <row r="85" spans="1:7" x14ac:dyDescent="0.25">
      <c r="A85" s="16"/>
      <c r="B85" s="22" t="s">
        <v>27</v>
      </c>
      <c r="C85" s="97">
        <f>G56</f>
        <v>1392000</v>
      </c>
      <c r="D85" s="36">
        <f t="shared" si="5"/>
        <v>0.42112906153566892</v>
      </c>
      <c r="E85" s="10"/>
      <c r="F85" s="10"/>
      <c r="G85" s="13"/>
    </row>
    <row r="86" spans="1:7" x14ac:dyDescent="0.25">
      <c r="A86" s="16"/>
      <c r="B86" s="22" t="s">
        <v>56</v>
      </c>
      <c r="C86" s="98">
        <f>G65</f>
        <v>157400</v>
      </c>
      <c r="D86" s="36">
        <f t="shared" si="5"/>
        <v>4.7619047619047616E-2</v>
      </c>
      <c r="E86" s="12"/>
      <c r="F86" s="12"/>
      <c r="G86" s="13"/>
    </row>
    <row r="87" spans="1:7" x14ac:dyDescent="0.25">
      <c r="A87" s="16"/>
      <c r="B87" s="22" t="s">
        <v>55</v>
      </c>
      <c r="C87" s="98">
        <f>G62</f>
        <v>427500</v>
      </c>
      <c r="D87" s="36">
        <f t="shared" si="5"/>
        <v>0.12933381738972591</v>
      </c>
      <c r="E87" s="12"/>
      <c r="F87" s="12"/>
      <c r="G87" s="13"/>
    </row>
    <row r="88" spans="1:7" ht="15.75" thickBot="1" x14ac:dyDescent="0.3">
      <c r="A88" s="16"/>
      <c r="B88" s="23" t="s">
        <v>104</v>
      </c>
      <c r="C88" s="99">
        <f>SUM(C82:C87)</f>
        <v>3305400</v>
      </c>
      <c r="D88" s="96">
        <f t="shared" si="5"/>
        <v>1</v>
      </c>
      <c r="E88" s="12"/>
      <c r="F88" s="12"/>
      <c r="G88" s="13"/>
    </row>
    <row r="89" spans="1:7" x14ac:dyDescent="0.25">
      <c r="A89" s="16"/>
      <c r="B89" s="19"/>
      <c r="C89" s="18"/>
      <c r="D89" s="18"/>
      <c r="E89" s="18"/>
      <c r="F89" s="18"/>
      <c r="G89" s="13"/>
    </row>
    <row r="90" spans="1:7" x14ac:dyDescent="0.25">
      <c r="A90" s="16"/>
      <c r="B90" s="20"/>
      <c r="C90" s="18"/>
      <c r="D90" s="18"/>
      <c r="E90" s="18"/>
      <c r="F90" s="18"/>
      <c r="G90" s="13"/>
    </row>
    <row r="91" spans="1:7" ht="15.75" thickBot="1" x14ac:dyDescent="0.3">
      <c r="A91" s="9"/>
      <c r="B91" s="70"/>
      <c r="C91" s="73" t="s">
        <v>106</v>
      </c>
      <c r="D91" s="71"/>
      <c r="E91" s="72"/>
      <c r="F91" s="11"/>
      <c r="G91" s="13"/>
    </row>
    <row r="92" spans="1:7" x14ac:dyDescent="0.25">
      <c r="A92" s="16"/>
      <c r="B92" s="106" t="s">
        <v>105</v>
      </c>
      <c r="C92" s="107">
        <v>9000</v>
      </c>
      <c r="D92" s="107">
        <v>10000</v>
      </c>
      <c r="E92" s="108">
        <v>11000</v>
      </c>
      <c r="F92" s="35"/>
      <c r="G92" s="14"/>
    </row>
    <row r="93" spans="1:7" ht="15.75" thickBot="1" x14ac:dyDescent="0.3">
      <c r="A93" s="16"/>
      <c r="B93" s="109" t="s">
        <v>92</v>
      </c>
      <c r="C93" s="110">
        <f>C88/C92</f>
        <v>367.26666666666665</v>
      </c>
      <c r="D93" s="110">
        <f>C88/D92</f>
        <v>330.54</v>
      </c>
      <c r="E93" s="110">
        <f>C88/E92</f>
        <v>300.4909090909091</v>
      </c>
      <c r="F93" s="35"/>
      <c r="G93" s="14"/>
    </row>
    <row r="94" spans="1:7" x14ac:dyDescent="0.25">
      <c r="A94" s="16"/>
      <c r="B94" s="26" t="s">
        <v>57</v>
      </c>
      <c r="C94" s="15"/>
      <c r="D94" s="15"/>
      <c r="E94" s="15"/>
      <c r="F94" s="15"/>
      <c r="G94" s="15"/>
    </row>
    <row r="95" spans="1:7" x14ac:dyDescent="0.25">
      <c r="A95" s="1"/>
      <c r="B95" s="1"/>
      <c r="C95" s="1"/>
      <c r="D95" s="1"/>
      <c r="E95" s="1"/>
      <c r="F95" s="1"/>
      <c r="G95" s="1"/>
    </row>
    <row r="97" spans="4:5" x14ac:dyDescent="0.25">
      <c r="D97" s="105"/>
      <c r="E97" s="105"/>
    </row>
  </sheetData>
  <mergeCells count="9">
    <mergeCell ref="B18:G18"/>
    <mergeCell ref="B45:G45"/>
    <mergeCell ref="B80:C80"/>
    <mergeCell ref="E10:F10"/>
    <mergeCell ref="E11:F11"/>
    <mergeCell ref="E12:F12"/>
    <mergeCell ref="E14:F14"/>
    <mergeCell ref="E15:F15"/>
    <mergeCell ref="E16:F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2022-07-05T21:50:37Z</dcterms:modified>
</cp:coreProperties>
</file>