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C31E1B4CC78DE4FD03C1E08CF29365ACFBF0F998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FRUTILLA" sheetId="1" r:id="rId1"/>
  </sheets>
  <calcPr calcId="162913"/>
</workbook>
</file>

<file path=xl/calcChain.xml><?xml version="1.0" encoding="utf-8"?>
<calcChain xmlns="http://schemas.openxmlformats.org/spreadsheetml/2006/main">
  <c r="G62" i="1" l="1"/>
  <c r="G22" i="1"/>
  <c r="G23" i="1"/>
  <c r="G21" i="1"/>
  <c r="D58" i="1"/>
  <c r="G24" i="1" l="1"/>
  <c r="G59" i="1"/>
  <c r="G58" i="1"/>
  <c r="G12" i="1" l="1"/>
  <c r="G57" i="1" l="1"/>
  <c r="G56" i="1"/>
  <c r="G40" i="1"/>
  <c r="G41" i="1"/>
  <c r="G42" i="1"/>
  <c r="G43" i="1"/>
  <c r="G44" i="1"/>
  <c r="G45" i="1"/>
  <c r="G47" i="1"/>
  <c r="G49" i="1"/>
  <c r="G50" i="1"/>
  <c r="G51" i="1"/>
  <c r="G60" i="1" l="1"/>
  <c r="G34" i="1"/>
  <c r="G29" i="1" l="1"/>
  <c r="G39" i="1" l="1"/>
  <c r="C80" i="1" l="1"/>
  <c r="C83" i="1"/>
  <c r="G65" i="1"/>
  <c r="C79" i="1" l="1"/>
  <c r="G52" i="1"/>
  <c r="C82" i="1" s="1"/>
  <c r="C81" i="1"/>
  <c r="G63" i="1" l="1"/>
  <c r="G64" i="1" l="1"/>
  <c r="D90" i="1" s="1"/>
  <c r="C84" i="1"/>
  <c r="E90" i="1" l="1"/>
  <c r="C85" i="1"/>
  <c r="D84" i="1" s="1"/>
  <c r="C90" i="1"/>
  <c r="G66" i="1"/>
  <c r="D80" i="1" l="1"/>
  <c r="D83" i="1"/>
  <c r="D81" i="1"/>
  <c r="D82" i="1"/>
  <c r="D79" i="1"/>
  <c r="D85" i="1" l="1"/>
</calcChain>
</file>

<file path=xl/sharedStrings.xml><?xml version="1.0" encoding="utf-8"?>
<sst xmlns="http://schemas.openxmlformats.org/spreadsheetml/2006/main" count="147" uniqueCount="102">
  <si>
    <t>RUBRO O CULTIVO</t>
  </si>
  <si>
    <t>FRUTILLA</t>
  </si>
  <si>
    <t>RENDIMIENTO (Kg/Há.)</t>
  </si>
  <si>
    <t>VARIEDAD</t>
  </si>
  <si>
    <t>CAMAROSA, ALBION</t>
  </si>
  <si>
    <t>FECHA ESTIMADA  PRECIO VENTA</t>
  </si>
  <si>
    <t>FEBRERO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</si>
  <si>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</si>
  <si>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</si>
  <si>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</si>
  <si>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</si>
  <si>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</si>
  <si>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</si>
  <si>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</si>
  <si>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</si>
  <si>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</si>
  <si>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</si>
  <si>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</si>
  <si>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SAN CARLOS, ÑIQUEN</t>
  </si>
  <si>
    <t>FECHA DE COSECHA</t>
  </si>
  <si>
    <t>NOVIEMBRE-ABRIL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</si>
  <si>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</si>
  <si>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</si>
  <si>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</si>
  <si>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</si>
  <si>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</si>
  <si>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</si>
  <si>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</si>
  <si>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</si>
  <si>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</si>
  <si>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</si>
  <si>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</si>
  <si>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Desmalezado</t>
  </si>
  <si>
    <t>JH</t>
  </si>
  <si>
    <t>octubre - marzo</t>
  </si>
  <si>
    <t>Aplicación de agroquimicos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</si>
  <si>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</si>
  <si>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</si>
  <si>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</si>
  <si>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</si>
  <si>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</si>
  <si>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</si>
  <si>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</si>
  <si>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</si>
  <si>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</si>
  <si>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</si>
  <si>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Analisis foliar</t>
  </si>
  <si>
    <t>Un</t>
  </si>
  <si>
    <t>Abril-Mayo</t>
  </si>
  <si>
    <t>Fertilizante foliar</t>
  </si>
  <si>
    <t>Lt</t>
  </si>
  <si>
    <t>Acido fosfórico</t>
  </si>
  <si>
    <t>Kg</t>
  </si>
  <si>
    <t>Nitrato de potasio</t>
  </si>
  <si>
    <t>Urea</t>
  </si>
  <si>
    <t>Fosfato monopotasico</t>
  </si>
  <si>
    <t>Nitrato de calcio</t>
  </si>
  <si>
    <t>FUNGICIDA</t>
  </si>
  <si>
    <t>BC 100</t>
  </si>
  <si>
    <t>Abril-Octubre</t>
  </si>
  <si>
    <t>INSECTICIDA</t>
  </si>
  <si>
    <t>VYDATE</t>
  </si>
  <si>
    <t>SUCCES 48</t>
  </si>
  <si>
    <t>NEEM-X</t>
  </si>
  <si>
    <t>Subtotal Insumos</t>
  </si>
  <si>
    <t>OTROS</t>
  </si>
  <si>
    <t>Item</t>
  </si>
  <si>
    <t>Riego</t>
  </si>
  <si>
    <t>Anual</t>
  </si>
  <si>
    <t>Acaricida</t>
  </si>
  <si>
    <t>Cosecha y despezonado</t>
  </si>
  <si>
    <t>Junio-Julio</t>
  </si>
  <si>
    <t>Poda</t>
  </si>
  <si>
    <t>Mts</t>
  </si>
  <si>
    <t>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</si>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</sst>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3" fontId="4" fillId="2" borderId="6" xfId="0" applyNumberFormat="1" applyFont="1" applyFill="1" applyBorder="1" applyAlignment="1">
      <alignment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704850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tabSelected="1" topLeftCell="A36" zoomScale="140" zoomScaleNormal="140" workbookViewId="0">
      <selection activeCell="G63" sqref="G63"/>
    </sheetView>
  </sheetViews>
  <sheetFormatPr defaultColWidth="10.85546875" defaultRowHeight="11.25" customHeight="1"/>
  <cols>
    <col min="1" max="1" width="4.42578125" style="1" customWidth="1"/>
    <col min="2" max="2" width="18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40000</v>
      </c>
    </row>
    <row r="10" spans="1:7" ht="18.75" customHeight="1">
      <c r="A10" s="5"/>
      <c r="B10" s="10" t="s">
        <v>3</v>
      </c>
      <c r="C10" s="92" t="s">
        <v>4</v>
      </c>
      <c r="D10" s="11"/>
      <c r="E10" s="148" t="s">
        <v>5</v>
      </c>
      <c r="F10" s="149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4">
        <v>650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26000000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8" t="s">
        <v>19</v>
      </c>
      <c r="F14" s="149"/>
      <c r="G14" s="13" t="s">
        <v>20</v>
      </c>
    </row>
    <row r="15" spans="1:7" ht="25.5" customHeight="1">
      <c r="A15" s="5"/>
      <c r="B15" s="10" t="s">
        <v>21</v>
      </c>
      <c r="C15" s="93">
        <v>44713</v>
      </c>
      <c r="D15" s="11"/>
      <c r="E15" s="154" t="s">
        <v>22</v>
      </c>
      <c r="F15" s="155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2" t="s">
        <v>24</v>
      </c>
      <c r="C17" s="153"/>
      <c r="D17" s="153"/>
      <c r="E17" s="153"/>
      <c r="F17" s="153"/>
      <c r="G17" s="153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24" customHeight="1">
      <c r="A21" s="23"/>
      <c r="B21" s="12" t="s">
        <v>32</v>
      </c>
      <c r="C21" s="31" t="s">
        <v>33</v>
      </c>
      <c r="D21" s="32">
        <v>6</v>
      </c>
      <c r="E21" s="31" t="s">
        <v>34</v>
      </c>
      <c r="F21" s="17">
        <v>18000</v>
      </c>
      <c r="G21" s="17">
        <f>D21*F21</f>
        <v>108000</v>
      </c>
    </row>
    <row r="22" spans="1:7" ht="24" customHeight="1">
      <c r="A22" s="23"/>
      <c r="B22" s="12" t="s">
        <v>35</v>
      </c>
      <c r="C22" s="31" t="s">
        <v>33</v>
      </c>
      <c r="D22" s="32">
        <v>5</v>
      </c>
      <c r="E22" s="31" t="s">
        <v>34</v>
      </c>
      <c r="F22" s="17">
        <v>18000</v>
      </c>
      <c r="G22" s="17">
        <f t="shared" ref="G22:G23" si="0">D22*F22</f>
        <v>90000</v>
      </c>
    </row>
    <row r="23" spans="1:7" ht="12.75" customHeight="1">
      <c r="A23" s="23"/>
      <c r="B23" s="12"/>
      <c r="C23" s="31"/>
      <c r="D23" s="32"/>
      <c r="E23" s="31"/>
      <c r="F23" s="17"/>
      <c r="G23" s="17">
        <f t="shared" si="0"/>
        <v>0</v>
      </c>
    </row>
    <row r="24" spans="1:7" ht="12.75" customHeight="1">
      <c r="A24" s="23"/>
      <c r="B24" s="33" t="s">
        <v>36</v>
      </c>
      <c r="C24" s="34"/>
      <c r="D24" s="34"/>
      <c r="E24" s="34"/>
      <c r="F24" s="35"/>
      <c r="G24" s="36">
        <f>SUM(G21:G23)</f>
        <v>198000</v>
      </c>
    </row>
    <row r="25" spans="1:7" ht="12" customHeight="1">
      <c r="A25" s="2"/>
      <c r="B25" s="24"/>
      <c r="C25" s="26"/>
      <c r="D25" s="26"/>
      <c r="E25" s="26"/>
      <c r="F25" s="37"/>
      <c r="G25" s="37"/>
    </row>
    <row r="26" spans="1:7" ht="12" customHeight="1">
      <c r="A26" s="5"/>
      <c r="B26" s="38" t="s">
        <v>37</v>
      </c>
      <c r="C26" s="39"/>
      <c r="D26" s="40"/>
      <c r="E26" s="40"/>
      <c r="F26" s="41"/>
      <c r="G26" s="41"/>
    </row>
    <row r="27" spans="1:7" ht="24" customHeight="1">
      <c r="A27" s="5"/>
      <c r="B27" s="97" t="s">
        <v>26</v>
      </c>
      <c r="C27" s="98" t="s">
        <v>27</v>
      </c>
      <c r="D27" s="98" t="s">
        <v>28</v>
      </c>
      <c r="E27" s="97" t="s">
        <v>29</v>
      </c>
      <c r="F27" s="98" t="s">
        <v>30</v>
      </c>
      <c r="G27" s="97" t="s">
        <v>31</v>
      </c>
    </row>
    <row r="28" spans="1:7" ht="12" customHeight="1">
      <c r="A28" s="66"/>
      <c r="B28" s="103"/>
      <c r="C28" s="104"/>
      <c r="D28" s="104"/>
      <c r="E28" s="104"/>
      <c r="F28" s="105"/>
      <c r="G28" s="105"/>
    </row>
    <row r="29" spans="1:7" ht="12" customHeight="1">
      <c r="A29" s="5"/>
      <c r="B29" s="99" t="s">
        <v>38</v>
      </c>
      <c r="C29" s="100"/>
      <c r="D29" s="100"/>
      <c r="E29" s="100"/>
      <c r="F29" s="101"/>
      <c r="G29" s="102">
        <f>SUM(G28:G28)</f>
        <v>0</v>
      </c>
    </row>
    <row r="30" spans="1:7" ht="12" customHeight="1">
      <c r="A30" s="2"/>
      <c r="B30" s="42"/>
      <c r="C30" s="43"/>
      <c r="D30" s="43"/>
      <c r="E30" s="43"/>
      <c r="F30" s="44"/>
      <c r="G30" s="44"/>
    </row>
    <row r="31" spans="1:7" ht="12" customHeight="1">
      <c r="A31" s="5"/>
      <c r="B31" s="38" t="s">
        <v>39</v>
      </c>
      <c r="C31" s="39"/>
      <c r="D31" s="40"/>
      <c r="E31" s="40"/>
      <c r="F31" s="41"/>
      <c r="G31" s="41"/>
    </row>
    <row r="32" spans="1:7" ht="24" customHeight="1">
      <c r="A32" s="5"/>
      <c r="B32" s="45" t="s">
        <v>26</v>
      </c>
      <c r="C32" s="45" t="s">
        <v>27</v>
      </c>
      <c r="D32" s="45" t="s">
        <v>28</v>
      </c>
      <c r="E32" s="45" t="s">
        <v>29</v>
      </c>
      <c r="F32" s="46" t="s">
        <v>30</v>
      </c>
      <c r="G32" s="45" t="s">
        <v>31</v>
      </c>
    </row>
    <row r="33" spans="1:11" ht="12.75" customHeight="1">
      <c r="A33" s="23"/>
      <c r="B33" s="12"/>
      <c r="C33" s="31"/>
      <c r="D33" s="32"/>
      <c r="E33" s="31"/>
      <c r="F33" s="17"/>
      <c r="G33" s="17"/>
    </row>
    <row r="34" spans="1:11" ht="12.75" customHeight="1">
      <c r="A34" s="5"/>
      <c r="B34" s="47" t="s">
        <v>40</v>
      </c>
      <c r="C34" s="48"/>
      <c r="D34" s="48"/>
      <c r="E34" s="48"/>
      <c r="F34" s="49"/>
      <c r="G34" s="50">
        <f>SUM(G33:G33)</f>
        <v>0</v>
      </c>
    </row>
    <row r="35" spans="1:11" ht="12" customHeight="1">
      <c r="A35" s="2"/>
      <c r="B35" s="42"/>
      <c r="C35" s="43"/>
      <c r="D35" s="43"/>
      <c r="E35" s="43"/>
      <c r="F35" s="44"/>
      <c r="G35" s="44"/>
    </row>
    <row r="36" spans="1:11" ht="12" customHeight="1">
      <c r="A36" s="5"/>
      <c r="B36" s="38" t="s">
        <v>41</v>
      </c>
      <c r="C36" s="39"/>
      <c r="D36" s="40"/>
      <c r="E36" s="40"/>
      <c r="F36" s="41"/>
      <c r="G36" s="41"/>
    </row>
    <row r="37" spans="1:11" ht="24" customHeight="1">
      <c r="A37" s="5"/>
      <c r="B37" s="46" t="s">
        <v>42</v>
      </c>
      <c r="C37" s="46" t="s">
        <v>43</v>
      </c>
      <c r="D37" s="46" t="s">
        <v>44</v>
      </c>
      <c r="E37" s="46" t="s">
        <v>29</v>
      </c>
      <c r="F37" s="46" t="s">
        <v>30</v>
      </c>
      <c r="G37" s="46" t="s">
        <v>31</v>
      </c>
      <c r="K37" s="91"/>
    </row>
    <row r="38" spans="1:11" ht="12.75" customHeight="1">
      <c r="A38" s="23"/>
      <c r="B38" s="106" t="s">
        <v>45</v>
      </c>
      <c r="C38" s="95"/>
      <c r="D38" s="96"/>
      <c r="E38" s="95"/>
      <c r="F38" s="96"/>
      <c r="G38" s="53"/>
      <c r="K38" s="91"/>
    </row>
    <row r="39" spans="1:11" ht="12.75" customHeight="1">
      <c r="A39" s="23"/>
      <c r="B39" s="15" t="s">
        <v>46</v>
      </c>
      <c r="C39" s="51" t="s">
        <v>47</v>
      </c>
      <c r="D39" s="52">
        <v>1</v>
      </c>
      <c r="E39" s="51" t="s">
        <v>48</v>
      </c>
      <c r="F39" s="53">
        <v>35000</v>
      </c>
      <c r="G39" s="53">
        <f t="shared" ref="G39:G51" si="1">(D39*F39)</f>
        <v>35000</v>
      </c>
    </row>
    <row r="40" spans="1:11" ht="12.75" customHeight="1">
      <c r="A40" s="23"/>
      <c r="B40" s="15" t="s">
        <v>49</v>
      </c>
      <c r="C40" s="54" t="s">
        <v>50</v>
      </c>
      <c r="D40" s="16">
        <v>20</v>
      </c>
      <c r="E40" s="54" t="s">
        <v>48</v>
      </c>
      <c r="F40" s="53">
        <v>14550</v>
      </c>
      <c r="G40" s="53">
        <f t="shared" si="1"/>
        <v>291000</v>
      </c>
    </row>
    <row r="41" spans="1:11" ht="12.75" customHeight="1">
      <c r="A41" s="23"/>
      <c r="B41" s="15" t="s">
        <v>51</v>
      </c>
      <c r="C41" s="51" t="s">
        <v>52</v>
      </c>
      <c r="D41" s="52">
        <v>18</v>
      </c>
      <c r="E41" s="51" t="s">
        <v>48</v>
      </c>
      <c r="F41" s="53">
        <v>9200</v>
      </c>
      <c r="G41" s="53">
        <f t="shared" si="1"/>
        <v>165600</v>
      </c>
    </row>
    <row r="42" spans="1:11" ht="12.75" customHeight="1">
      <c r="A42" s="23"/>
      <c r="B42" s="15" t="s">
        <v>53</v>
      </c>
      <c r="C42" s="51" t="s">
        <v>52</v>
      </c>
      <c r="D42" s="52">
        <v>175</v>
      </c>
      <c r="E42" s="51" t="s">
        <v>48</v>
      </c>
      <c r="F42" s="53">
        <v>1500</v>
      </c>
      <c r="G42" s="53">
        <f t="shared" si="1"/>
        <v>262500</v>
      </c>
    </row>
    <row r="43" spans="1:11" ht="12.75" customHeight="1">
      <c r="A43" s="23"/>
      <c r="B43" s="15" t="s">
        <v>54</v>
      </c>
      <c r="C43" s="51" t="s">
        <v>52</v>
      </c>
      <c r="D43" s="52">
        <v>100</v>
      </c>
      <c r="E43" s="51" t="s">
        <v>48</v>
      </c>
      <c r="F43" s="53">
        <v>1160</v>
      </c>
      <c r="G43" s="53">
        <f t="shared" si="1"/>
        <v>116000</v>
      </c>
    </row>
    <row r="44" spans="1:11" ht="12.75" customHeight="1">
      <c r="A44" s="23"/>
      <c r="B44" s="15" t="s">
        <v>55</v>
      </c>
      <c r="C44" s="51" t="s">
        <v>50</v>
      </c>
      <c r="D44" s="52">
        <v>2</v>
      </c>
      <c r="E44" s="51" t="s">
        <v>48</v>
      </c>
      <c r="F44" s="53">
        <v>47940</v>
      </c>
      <c r="G44" s="53">
        <f t="shared" si="1"/>
        <v>95880</v>
      </c>
    </row>
    <row r="45" spans="1:11" ht="12.75" customHeight="1">
      <c r="A45" s="23"/>
      <c r="B45" s="15" t="s">
        <v>56</v>
      </c>
      <c r="C45" s="51" t="s">
        <v>52</v>
      </c>
      <c r="D45" s="52">
        <v>50</v>
      </c>
      <c r="E45" s="51" t="s">
        <v>48</v>
      </c>
      <c r="F45" s="53">
        <v>800</v>
      </c>
      <c r="G45" s="53">
        <f t="shared" si="1"/>
        <v>40000</v>
      </c>
    </row>
    <row r="46" spans="1:11" ht="12.75" customHeight="1">
      <c r="A46" s="23"/>
      <c r="B46" s="107" t="s">
        <v>57</v>
      </c>
      <c r="C46" s="51"/>
      <c r="D46" s="52"/>
      <c r="E46" s="51"/>
      <c r="F46" s="53"/>
      <c r="G46" s="53"/>
    </row>
    <row r="47" spans="1:11" ht="12.75" customHeight="1">
      <c r="A47" s="23"/>
      <c r="B47" s="15" t="s">
        <v>58</v>
      </c>
      <c r="C47" s="51" t="s">
        <v>50</v>
      </c>
      <c r="D47" s="52">
        <v>2</v>
      </c>
      <c r="E47" s="51" t="s">
        <v>59</v>
      </c>
      <c r="F47" s="53">
        <v>62190</v>
      </c>
      <c r="G47" s="53">
        <f t="shared" si="1"/>
        <v>124380</v>
      </c>
    </row>
    <row r="48" spans="1:11" ht="12.75" customHeight="1">
      <c r="A48" s="23"/>
      <c r="B48" s="107" t="s">
        <v>60</v>
      </c>
      <c r="C48" s="51"/>
      <c r="D48" s="52"/>
      <c r="E48" s="51"/>
      <c r="F48" s="53"/>
      <c r="G48" s="53"/>
    </row>
    <row r="49" spans="1:7" ht="12.75" customHeight="1">
      <c r="A49" s="23"/>
      <c r="B49" s="15" t="s">
        <v>61</v>
      </c>
      <c r="C49" s="51" t="s">
        <v>50</v>
      </c>
      <c r="D49" s="52">
        <v>5</v>
      </c>
      <c r="E49" s="51" t="s">
        <v>59</v>
      </c>
      <c r="F49" s="53">
        <v>9500</v>
      </c>
      <c r="G49" s="53">
        <f t="shared" si="1"/>
        <v>47500</v>
      </c>
    </row>
    <row r="50" spans="1:7" ht="12.75" customHeight="1">
      <c r="A50" s="23"/>
      <c r="B50" s="15" t="s">
        <v>62</v>
      </c>
      <c r="C50" s="51" t="s">
        <v>50</v>
      </c>
      <c r="D50" s="52">
        <v>0.5</v>
      </c>
      <c r="E50" s="51" t="s">
        <v>59</v>
      </c>
      <c r="F50" s="53">
        <v>241000</v>
      </c>
      <c r="G50" s="53">
        <f t="shared" si="1"/>
        <v>120500</v>
      </c>
    </row>
    <row r="51" spans="1:7" ht="12.75" customHeight="1">
      <c r="A51" s="23"/>
      <c r="B51" s="15" t="s">
        <v>63</v>
      </c>
      <c r="C51" s="51" t="s">
        <v>50</v>
      </c>
      <c r="D51" s="52">
        <v>2</v>
      </c>
      <c r="E51" s="51" t="s">
        <v>59</v>
      </c>
      <c r="F51" s="53">
        <v>20500</v>
      </c>
      <c r="G51" s="53">
        <f t="shared" si="1"/>
        <v>41000</v>
      </c>
    </row>
    <row r="52" spans="1:7" ht="13.5" customHeight="1">
      <c r="A52" s="5"/>
      <c r="B52" s="55" t="s">
        <v>64</v>
      </c>
      <c r="C52" s="56"/>
      <c r="D52" s="56"/>
      <c r="E52" s="56"/>
      <c r="F52" s="57"/>
      <c r="G52" s="58">
        <f>SUM(G38:G51)</f>
        <v>1339360</v>
      </c>
    </row>
    <row r="53" spans="1:7" ht="12" customHeight="1">
      <c r="A53" s="2"/>
      <c r="B53" s="42"/>
      <c r="C53" s="43"/>
      <c r="D53" s="43"/>
      <c r="E53" s="59"/>
      <c r="F53" s="44"/>
      <c r="G53" s="44"/>
    </row>
    <row r="54" spans="1:7" ht="12" customHeight="1">
      <c r="A54" s="5"/>
      <c r="B54" s="38" t="s">
        <v>65</v>
      </c>
      <c r="C54" s="39"/>
      <c r="D54" s="40"/>
      <c r="E54" s="40"/>
      <c r="F54" s="41"/>
      <c r="G54" s="41"/>
    </row>
    <row r="55" spans="1:7" ht="24" customHeight="1">
      <c r="A55" s="5"/>
      <c r="B55" s="97" t="s">
        <v>66</v>
      </c>
      <c r="C55" s="98" t="s">
        <v>43</v>
      </c>
      <c r="D55" s="98" t="s">
        <v>44</v>
      </c>
      <c r="E55" s="97" t="s">
        <v>29</v>
      </c>
      <c r="F55" s="98" t="s">
        <v>30</v>
      </c>
      <c r="G55" s="97" t="s">
        <v>31</v>
      </c>
    </row>
    <row r="56" spans="1:7" ht="12.75" customHeight="1">
      <c r="A56" s="66"/>
      <c r="B56" s="112" t="s">
        <v>67</v>
      </c>
      <c r="C56" s="113" t="s">
        <v>47</v>
      </c>
      <c r="D56" s="114">
        <v>1</v>
      </c>
      <c r="E56" s="115" t="s">
        <v>68</v>
      </c>
      <c r="F56" s="114">
        <v>1000000</v>
      </c>
      <c r="G56" s="114">
        <f>D56*F56</f>
        <v>1000000</v>
      </c>
    </row>
    <row r="57" spans="1:7" ht="12.75" customHeight="1">
      <c r="A57" s="66"/>
      <c r="B57" s="112" t="s">
        <v>69</v>
      </c>
      <c r="C57" s="113" t="s">
        <v>50</v>
      </c>
      <c r="D57" s="114">
        <v>7</v>
      </c>
      <c r="E57" s="115" t="s">
        <v>59</v>
      </c>
      <c r="F57" s="114">
        <v>32200</v>
      </c>
      <c r="G57" s="114">
        <f>D57*F57</f>
        <v>225400</v>
      </c>
    </row>
    <row r="58" spans="1:7" ht="13.5" customHeight="1">
      <c r="A58" s="5"/>
      <c r="B58" s="12" t="s">
        <v>70</v>
      </c>
      <c r="C58" s="31" t="s">
        <v>52</v>
      </c>
      <c r="D58" s="145">
        <f>G9</f>
        <v>40000</v>
      </c>
      <c r="E58" s="31" t="s">
        <v>71</v>
      </c>
      <c r="F58" s="17">
        <v>250</v>
      </c>
      <c r="G58" s="17">
        <f>D58*F58</f>
        <v>10000000</v>
      </c>
    </row>
    <row r="59" spans="1:7" ht="12" customHeight="1">
      <c r="A59" s="2"/>
      <c r="B59" s="12" t="s">
        <v>72</v>
      </c>
      <c r="C59" s="31" t="s">
        <v>73</v>
      </c>
      <c r="D59" s="32">
        <v>8000</v>
      </c>
      <c r="E59" s="31" t="s">
        <v>74</v>
      </c>
      <c r="F59" s="17">
        <v>150</v>
      </c>
      <c r="G59" s="17">
        <f>D59*F59</f>
        <v>1200000</v>
      </c>
    </row>
    <row r="60" spans="1:7" ht="12" customHeight="1">
      <c r="A60" s="66"/>
      <c r="B60" s="108" t="s">
        <v>75</v>
      </c>
      <c r="C60" s="109"/>
      <c r="D60" s="109"/>
      <c r="E60" s="109"/>
      <c r="F60" s="110"/>
      <c r="G60" s="111">
        <f>SUM(G56:G59)</f>
        <v>12425400</v>
      </c>
    </row>
    <row r="61" spans="1:7" ht="12" customHeight="1">
      <c r="A61" s="66"/>
      <c r="B61" s="69"/>
      <c r="C61" s="69"/>
      <c r="D61" s="69"/>
      <c r="E61" s="69"/>
      <c r="F61" s="70"/>
      <c r="G61" s="70"/>
    </row>
    <row r="62" spans="1:7" ht="12" customHeight="1">
      <c r="A62" s="66"/>
      <c r="B62" s="71" t="s">
        <v>76</v>
      </c>
      <c r="C62" s="72"/>
      <c r="D62" s="72"/>
      <c r="E62" s="72"/>
      <c r="F62" s="72"/>
      <c r="G62" s="73">
        <f>G24+G29+G34+G52+G60</f>
        <v>13962760</v>
      </c>
    </row>
    <row r="63" spans="1:7" ht="12" customHeight="1">
      <c r="A63" s="66"/>
      <c r="B63" s="74" t="s">
        <v>77</v>
      </c>
      <c r="C63" s="61"/>
      <c r="D63" s="61"/>
      <c r="E63" s="61"/>
      <c r="F63" s="61"/>
      <c r="G63" s="75">
        <f>G62*0.05</f>
        <v>698138</v>
      </c>
    </row>
    <row r="64" spans="1:7" ht="12" customHeight="1">
      <c r="A64" s="66"/>
      <c r="B64" s="76" t="s">
        <v>78</v>
      </c>
      <c r="C64" s="60"/>
      <c r="D64" s="60"/>
      <c r="E64" s="60"/>
      <c r="F64" s="60"/>
      <c r="G64" s="77">
        <f>G63+G62</f>
        <v>14660898</v>
      </c>
    </row>
    <row r="65" spans="1:8" ht="12" customHeight="1">
      <c r="A65" s="66"/>
      <c r="B65" s="74" t="s">
        <v>79</v>
      </c>
      <c r="C65" s="61"/>
      <c r="D65" s="61"/>
      <c r="E65" s="61"/>
      <c r="F65" s="61"/>
      <c r="G65" s="75">
        <f>G12</f>
        <v>26000000</v>
      </c>
    </row>
    <row r="66" spans="1:8" ht="12.75" customHeight="1">
      <c r="A66" s="66"/>
      <c r="B66" s="78" t="s">
        <v>80</v>
      </c>
      <c r="C66" s="79"/>
      <c r="D66" s="79"/>
      <c r="E66" s="79"/>
      <c r="F66" s="79"/>
      <c r="G66" s="80">
        <f>G65-G64</f>
        <v>11339102</v>
      </c>
    </row>
    <row r="67" spans="1:8" ht="12" customHeight="1">
      <c r="A67" s="66"/>
      <c r="B67" s="67" t="s">
        <v>81</v>
      </c>
      <c r="C67" s="68"/>
      <c r="D67" s="68"/>
      <c r="E67" s="68"/>
      <c r="F67" s="68"/>
      <c r="G67" s="63"/>
    </row>
    <row r="68" spans="1:8" ht="12" customHeight="1" thickBot="1">
      <c r="A68" s="66"/>
      <c r="B68" s="81"/>
      <c r="C68" s="68"/>
      <c r="D68" s="68"/>
      <c r="E68" s="68"/>
      <c r="F68" s="68"/>
      <c r="G68" s="63"/>
    </row>
    <row r="69" spans="1:8" ht="12" customHeight="1">
      <c r="A69" s="66"/>
      <c r="B69" s="83" t="s">
        <v>82</v>
      </c>
      <c r="C69" s="84"/>
      <c r="D69" s="84"/>
      <c r="E69" s="84"/>
      <c r="F69" s="85"/>
      <c r="G69" s="63"/>
    </row>
    <row r="70" spans="1:8" ht="12" customHeight="1">
      <c r="A70" s="66"/>
      <c r="B70" s="86" t="s">
        <v>83</v>
      </c>
      <c r="C70" s="65"/>
      <c r="D70" s="65"/>
      <c r="E70" s="65"/>
      <c r="F70" s="87"/>
      <c r="G70" s="63"/>
    </row>
    <row r="71" spans="1:8" ht="12" customHeight="1">
      <c r="A71" s="66"/>
      <c r="B71" s="86" t="s">
        <v>84</v>
      </c>
      <c r="C71" s="65"/>
      <c r="D71" s="65"/>
      <c r="E71" s="65"/>
      <c r="F71" s="87"/>
      <c r="G71" s="63"/>
    </row>
    <row r="72" spans="1:8" ht="12" customHeight="1">
      <c r="A72" s="66"/>
      <c r="B72" s="86" t="s">
        <v>85</v>
      </c>
      <c r="C72" s="65"/>
      <c r="D72" s="65"/>
      <c r="E72" s="65"/>
      <c r="F72" s="87"/>
      <c r="G72" s="63"/>
    </row>
    <row r="73" spans="1:8" ht="12.75" customHeight="1">
      <c r="A73" s="66"/>
      <c r="B73" s="86" t="s">
        <v>86</v>
      </c>
      <c r="C73" s="65"/>
      <c r="D73" s="65"/>
      <c r="E73" s="65"/>
      <c r="F73" s="87"/>
      <c r="G73" s="63"/>
    </row>
    <row r="74" spans="1:8" ht="12.75" customHeight="1">
      <c r="A74" s="66"/>
      <c r="B74" s="86" t="s">
        <v>87</v>
      </c>
      <c r="C74" s="65"/>
      <c r="D74" s="65"/>
      <c r="E74" s="65"/>
      <c r="F74" s="87"/>
      <c r="G74" s="63"/>
    </row>
    <row r="75" spans="1:8" ht="15" customHeight="1" thickBot="1">
      <c r="A75" s="66"/>
      <c r="B75" s="88" t="s">
        <v>88</v>
      </c>
      <c r="C75" s="89"/>
      <c r="D75" s="89"/>
      <c r="E75" s="89"/>
      <c r="F75" s="90"/>
      <c r="G75" s="63"/>
    </row>
    <row r="76" spans="1:8" ht="12" customHeight="1">
      <c r="A76" s="66"/>
      <c r="B76" s="82"/>
      <c r="C76" s="65"/>
      <c r="D76" s="65"/>
      <c r="E76" s="65"/>
      <c r="F76" s="65"/>
      <c r="G76" s="63"/>
    </row>
    <row r="77" spans="1:8" ht="12" customHeight="1" thickBot="1">
      <c r="A77" s="66"/>
      <c r="B77" s="146" t="s">
        <v>89</v>
      </c>
      <c r="C77" s="147"/>
      <c r="D77" s="116"/>
      <c r="E77" s="117"/>
      <c r="F77" s="117"/>
      <c r="G77" s="63"/>
      <c r="H77" s="118"/>
    </row>
    <row r="78" spans="1:8" ht="12" customHeight="1">
      <c r="A78" s="66"/>
      <c r="B78" s="119" t="s">
        <v>66</v>
      </c>
      <c r="C78" s="120" t="s">
        <v>90</v>
      </c>
      <c r="D78" s="121" t="s">
        <v>91</v>
      </c>
      <c r="E78" s="117"/>
      <c r="F78" s="117"/>
      <c r="G78" s="63"/>
      <c r="H78" s="118"/>
    </row>
    <row r="79" spans="1:8" ht="12" customHeight="1">
      <c r="A79" s="66"/>
      <c r="B79" s="122" t="s">
        <v>92</v>
      </c>
      <c r="C79" s="123">
        <f>G24</f>
        <v>198000</v>
      </c>
      <c r="D79" s="124">
        <f>(C79/C85)</f>
        <v>1.3505311884715383E-2</v>
      </c>
      <c r="E79" s="117"/>
      <c r="F79" s="117"/>
      <c r="G79" s="63"/>
      <c r="H79" s="118"/>
    </row>
    <row r="80" spans="1:8" ht="12" customHeight="1">
      <c r="A80" s="66"/>
      <c r="B80" s="122" t="s">
        <v>93</v>
      </c>
      <c r="C80" s="123">
        <f>G29</f>
        <v>0</v>
      </c>
      <c r="D80" s="124">
        <f>(C80/C85)</f>
        <v>0</v>
      </c>
      <c r="E80" s="117"/>
      <c r="F80" s="117"/>
      <c r="G80" s="63"/>
      <c r="H80" s="118"/>
    </row>
    <row r="81" spans="1:8" ht="12" customHeight="1">
      <c r="A81" s="66"/>
      <c r="B81" s="122" t="s">
        <v>94</v>
      </c>
      <c r="C81" s="123">
        <f>G34</f>
        <v>0</v>
      </c>
      <c r="D81" s="124">
        <f>(C81/C85)</f>
        <v>0</v>
      </c>
      <c r="E81" s="117"/>
      <c r="F81" s="117"/>
      <c r="G81" s="63"/>
      <c r="H81" s="118"/>
    </row>
    <row r="82" spans="1:8" ht="12" customHeight="1">
      <c r="A82" s="66"/>
      <c r="B82" s="122" t="s">
        <v>42</v>
      </c>
      <c r="C82" s="123">
        <f>G52</f>
        <v>1339360</v>
      </c>
      <c r="D82" s="124">
        <f>(C82/C85)</f>
        <v>9.1355931949052505E-2</v>
      </c>
      <c r="E82" s="117"/>
      <c r="F82" s="117"/>
      <c r="G82" s="63"/>
      <c r="H82" s="118"/>
    </row>
    <row r="83" spans="1:8" ht="12.75" customHeight="1">
      <c r="A83" s="66"/>
      <c r="B83" s="122" t="s">
        <v>95</v>
      </c>
      <c r="C83" s="125">
        <f>G60</f>
        <v>12425400</v>
      </c>
      <c r="D83" s="124">
        <f>(C83/C85)</f>
        <v>0.8475197085471845</v>
      </c>
      <c r="E83" s="126"/>
      <c r="F83" s="126"/>
      <c r="G83" s="63"/>
      <c r="H83" s="118"/>
    </row>
    <row r="84" spans="1:8" ht="12" customHeight="1">
      <c r="A84" s="66"/>
      <c r="B84" s="122" t="s">
        <v>96</v>
      </c>
      <c r="C84" s="125">
        <f>G63</f>
        <v>698138</v>
      </c>
      <c r="D84" s="124">
        <f>(C84/C85)</f>
        <v>4.7619047619047616E-2</v>
      </c>
      <c r="E84" s="126"/>
      <c r="F84" s="126"/>
      <c r="G84" s="63"/>
      <c r="H84" s="118"/>
    </row>
    <row r="85" spans="1:8" ht="12.75" customHeight="1" thickBot="1">
      <c r="A85" s="66"/>
      <c r="B85" s="127" t="s">
        <v>97</v>
      </c>
      <c r="C85" s="128">
        <f>SUM(C79:C84)</f>
        <v>14660898</v>
      </c>
      <c r="D85" s="129">
        <f>SUM(D79:D84)</f>
        <v>1</v>
      </c>
      <c r="E85" s="126"/>
      <c r="F85" s="126"/>
      <c r="G85" s="63"/>
      <c r="H85" s="118"/>
    </row>
    <row r="86" spans="1:8" ht="12" customHeight="1">
      <c r="A86" s="62"/>
      <c r="B86" s="130"/>
      <c r="C86" s="131"/>
      <c r="D86" s="131"/>
      <c r="E86" s="131"/>
      <c r="F86" s="131"/>
      <c r="G86" s="63"/>
      <c r="H86" s="118"/>
    </row>
    <row r="87" spans="1:8" ht="12" customHeight="1">
      <c r="A87" s="66"/>
      <c r="B87" s="132"/>
      <c r="C87" s="131"/>
      <c r="D87" s="131"/>
      <c r="E87" s="131"/>
      <c r="F87" s="131"/>
      <c r="G87" s="63"/>
      <c r="H87" s="118"/>
    </row>
    <row r="88" spans="1:8" ht="12.75" customHeight="1" thickBot="1">
      <c r="A88" s="66"/>
      <c r="B88" s="133"/>
      <c r="C88" s="134" t="s">
        <v>98</v>
      </c>
      <c r="D88" s="135"/>
      <c r="E88" s="136"/>
      <c r="F88" s="137"/>
      <c r="G88" s="63"/>
      <c r="H88" s="118"/>
    </row>
    <row r="89" spans="1:8" ht="15.6" customHeight="1">
      <c r="A89" s="66"/>
      <c r="B89" s="138" t="s">
        <v>99</v>
      </c>
      <c r="C89" s="139">
        <v>35000</v>
      </c>
      <c r="D89" s="139">
        <v>40000</v>
      </c>
      <c r="E89" s="140">
        <v>45000</v>
      </c>
      <c r="F89" s="141"/>
      <c r="G89" s="64"/>
      <c r="H89" s="118"/>
    </row>
    <row r="90" spans="1:8" ht="11.25" customHeight="1" thickBot="1">
      <c r="B90" s="127" t="s">
        <v>100</v>
      </c>
      <c r="C90" s="128">
        <f>(G64/C89)</f>
        <v>418.88279999999997</v>
      </c>
      <c r="D90" s="128">
        <f>(G64/D89)</f>
        <v>366.52244999999999</v>
      </c>
      <c r="E90" s="142">
        <f>(G64/E89)</f>
        <v>325.79773333333333</v>
      </c>
      <c r="F90" s="141"/>
      <c r="G90" s="64"/>
      <c r="H90" s="118"/>
    </row>
    <row r="91" spans="1:8" ht="11.25" customHeight="1">
      <c r="B91" s="143" t="s">
        <v>101</v>
      </c>
      <c r="C91" s="144"/>
      <c r="D91" s="144"/>
      <c r="E91" s="144"/>
      <c r="F91" s="144"/>
      <c r="G91" s="144"/>
      <c r="H91" s="118"/>
    </row>
    <row r="92" spans="1:8" ht="11.25" customHeight="1">
      <c r="B92" s="118"/>
      <c r="C92" s="118"/>
      <c r="D92" s="118"/>
      <c r="E92" s="118"/>
      <c r="F92" s="118"/>
      <c r="G92" s="118"/>
      <c r="H92" s="118"/>
    </row>
    <row r="93" spans="1:8" ht="11.25" customHeight="1">
      <c r="B93" s="118"/>
      <c r="C93" s="118"/>
      <c r="D93" s="118"/>
      <c r="E93" s="118"/>
      <c r="F93" s="118"/>
      <c r="G93" s="118"/>
      <c r="H93" s="118"/>
    </row>
    <row r="94" spans="1:8" ht="11.25" customHeight="1">
      <c r="B94" s="118"/>
      <c r="C94" s="118"/>
      <c r="D94" s="118"/>
      <c r="E94" s="118"/>
      <c r="F94" s="118"/>
      <c r="G94" s="118"/>
      <c r="H94" s="118"/>
    </row>
    <row r="95" spans="1:8" ht="11.25" customHeight="1">
      <c r="B95" s="118"/>
      <c r="C95" s="118"/>
      <c r="D95" s="118"/>
      <c r="E95" s="118"/>
      <c r="F95" s="118"/>
      <c r="G95" s="118"/>
      <c r="H95" s="118"/>
    </row>
    <row r="96" spans="1:8" ht="11.25" customHeight="1">
      <c r="B96" s="118"/>
      <c r="C96" s="118"/>
      <c r="D96" s="118"/>
      <c r="E96" s="118"/>
      <c r="F96" s="118"/>
      <c r="G96" s="118"/>
      <c r="H96" s="118"/>
    </row>
    <row r="97" spans="2:8" ht="11.25" customHeight="1">
      <c r="B97" s="118"/>
      <c r="C97" s="118"/>
      <c r="D97" s="118"/>
      <c r="E97" s="118"/>
      <c r="F97" s="118"/>
      <c r="G97" s="118"/>
      <c r="H97" s="118"/>
    </row>
    <row r="98" spans="2:8" ht="11.25" customHeight="1">
      <c r="B98" s="118"/>
      <c r="C98" s="118"/>
      <c r="D98" s="118"/>
      <c r="E98" s="118"/>
      <c r="F98" s="118"/>
      <c r="G98" s="118"/>
      <c r="H98" s="118"/>
    </row>
    <row r="99" spans="2:8" ht="11.25" customHeight="1">
      <c r="B99" s="118"/>
      <c r="C99" s="118"/>
      <c r="D99" s="118"/>
      <c r="E99" s="118"/>
      <c r="F99" s="118"/>
      <c r="G99" s="118"/>
      <c r="H99" s="118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2022-06-30T19:49:05Z</dcterms:modified>
  <cp:category/>
  <cp:contentStatus/>
</cp:coreProperties>
</file>