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AUTARO JUNIO 2022\"/>
    </mc:Choice>
  </mc:AlternateContent>
  <bookViews>
    <workbookView xWindow="0" yWindow="0" windowWidth="10065" windowHeight="6600"/>
  </bookViews>
  <sheets>
    <sheet name="frutill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G35" i="1"/>
  <c r="G36" i="1"/>
  <c r="G37" i="1"/>
  <c r="G33" i="1"/>
  <c r="G63" i="1" l="1"/>
  <c r="G62" i="1"/>
  <c r="G24" i="1" l="1"/>
  <c r="G48" i="1"/>
  <c r="G45" i="1"/>
  <c r="G46" i="1"/>
  <c r="G47" i="1"/>
  <c r="G50" i="1"/>
  <c r="G52" i="1"/>
  <c r="G53" i="1"/>
  <c r="G55" i="1"/>
  <c r="G57" i="1"/>
  <c r="G43" i="1"/>
  <c r="G23" i="1" l="1"/>
  <c r="G25" i="1"/>
  <c r="G26" i="1"/>
  <c r="G27" i="1"/>
  <c r="G65" i="1" l="1"/>
  <c r="C90" i="1" s="1"/>
  <c r="G28" i="1"/>
  <c r="G22" i="1"/>
  <c r="G21" i="1"/>
  <c r="G12" i="1"/>
  <c r="G70" i="1" s="1"/>
  <c r="G29" i="1" l="1"/>
  <c r="C86" i="1" s="1"/>
  <c r="G58" i="1"/>
  <c r="C89" i="1" s="1"/>
  <c r="G38" i="1"/>
  <c r="C88" i="1" s="1"/>
  <c r="G67" i="1" l="1"/>
  <c r="G68" i="1" s="1"/>
  <c r="G69" i="1" l="1"/>
  <c r="G71" i="1" s="1"/>
  <c r="C91" i="1"/>
  <c r="C92" i="1" l="1"/>
  <c r="E97" i="1" l="1"/>
  <c r="C97" i="1"/>
  <c r="D97" i="1"/>
  <c r="D90" i="1"/>
  <c r="D88" i="1"/>
  <c r="D89" i="1"/>
  <c r="D86" i="1"/>
  <c r="D91" i="1"/>
  <c r="D92" i="1" l="1"/>
</calcChain>
</file>

<file path=xl/sharedStrings.xml><?xml version="1.0" encoding="utf-8"?>
<sst xmlns="http://schemas.openxmlformats.org/spreadsheetml/2006/main" count="169" uniqueCount="126">
  <si>
    <t>RUBRO O CULTIVO</t>
  </si>
  <si>
    <t>RENDIMIENTO (kg/Há.)</t>
  </si>
  <si>
    <t>VARIEDAD</t>
  </si>
  <si>
    <t>Albion</t>
  </si>
  <si>
    <t>FECHA ESTIMADA  PRECIO VENTA</t>
  </si>
  <si>
    <t>NIVEL TECNOLÓGICO</t>
  </si>
  <si>
    <t>Medio</t>
  </si>
  <si>
    <t>PRECIO ESPERADO ($/kg)</t>
  </si>
  <si>
    <t>REGIÓN</t>
  </si>
  <si>
    <t>Araucanía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</si>
  <si>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</si>
  <si>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</si>
  <si>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</si>
  <si>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</si>
  <si>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</si>
  <si>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</si>
  <si>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</si>
  <si>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</si>
  <si>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</si>
  <si>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</si>
  <si>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</si>
  <si>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</si>
  <si>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</si>
  <si>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</si>
  <si>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</si>
  <si>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</si>
  <si>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</si>
  <si>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</si>
  <si>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Agosto</t>
  </si>
  <si>
    <t>Fertilizacion npk</t>
  </si>
  <si>
    <t xml:space="preserve">Septiembre-Octubre </t>
  </si>
  <si>
    <t>Control de malezas</t>
  </si>
  <si>
    <t>Cosecha</t>
  </si>
  <si>
    <t>Control de plagas y monitoreo</t>
  </si>
  <si>
    <t>Anual</t>
  </si>
  <si>
    <t>Labores de poda</t>
  </si>
  <si>
    <t>Subtotal Jornadas Hombre</t>
  </si>
  <si>
    <t>MAQUINARIA</t>
  </si>
  <si>
    <t>JM</t>
  </si>
  <si>
    <t>Rastrajes</t>
  </si>
  <si>
    <t>Subsolador</t>
  </si>
  <si>
    <t>Labores de suelo entre hileras</t>
  </si>
  <si>
    <t>Mayo-Junio</t>
  </si>
  <si>
    <t>Aplicación pesticidas</t>
  </si>
  <si>
    <t>Subtotal Costo Maquinaria</t>
  </si>
  <si>
    <t>INSUMOS</t>
  </si>
  <si>
    <t>Insumos</t>
  </si>
  <si>
    <t>Unidad (Kg/l/u)</t>
  </si>
  <si>
    <t>Cantidad (Kg/l/u)</t>
  </si>
  <si>
    <t>SEMILLAS</t>
  </si>
  <si>
    <t>Plantas de frutilla</t>
  </si>
  <si>
    <t>FERTILIZANTES</t>
  </si>
  <si>
    <t>Ultrasol desarrollo</t>
  </si>
  <si>
    <t>Kg</t>
  </si>
  <si>
    <t>Septiembre</t>
  </si>
  <si>
    <t>Ultrasol producción</t>
  </si>
  <si>
    <t>kg</t>
  </si>
  <si>
    <t>Octubre-Noviembre</t>
  </si>
  <si>
    <t>KG</t>
  </si>
  <si>
    <t>L</t>
  </si>
  <si>
    <t>Octubre-Marzo</t>
  </si>
  <si>
    <t>Herbicidas</t>
  </si>
  <si>
    <t>paraquat</t>
  </si>
  <si>
    <t>FUNGUICIDAS</t>
  </si>
  <si>
    <t>Phyton 27</t>
  </si>
  <si>
    <t>Enero</t>
  </si>
  <si>
    <t>Octubre-marzo</t>
  </si>
  <si>
    <t>Amistar 50 WG</t>
  </si>
  <si>
    <t>HERBICIDAS</t>
  </si>
  <si>
    <t>Farmon</t>
  </si>
  <si>
    <t>INSECTICIDAS</t>
  </si>
  <si>
    <t>Karate Zeon</t>
  </si>
  <si>
    <t>Subtotal Insumos</t>
  </si>
  <si>
    <t>OTROS</t>
  </si>
  <si>
    <t>Item</t>
  </si>
  <si>
    <t>Polietileno bicolor</t>
  </si>
  <si>
    <t>Enrgia eléctrIca</t>
  </si>
  <si>
    <t>Kw</t>
  </si>
  <si>
    <t>Riego técnificado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</si>
  <si>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</si>
  <si>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</si>
  <si>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</si>
  <si>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</si>
  <si>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</si>
  <si>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</si>
  <si>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</si>
  <si>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</si>
  <si>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</si>
  <si>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</si>
  <si>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</si>
  <si>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</si>
  <si>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</si>
  <si>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</si>
  <si>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</si>
  <si>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</si>
  <si>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</si>
  <si>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</si>
  <si>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</si>
  <si>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($/kilo)</t>
  </si>
  <si>
    <t>Costo unitario ($/kg) (*)</t>
  </si>
  <si>
    <t>(*): Este valor representa el valor mìnimo de venta del producto</t>
  </si>
  <si>
    <t>Arado camellones</t>
  </si>
  <si>
    <t>Und.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</si>
  <si>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</si>
  <si>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</si>
  <si>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LAUTARO</t>
  </si>
  <si>
    <t>Ultrasol INICIAL</t>
  </si>
  <si>
    <t>Aminoquelant Ca</t>
  </si>
  <si>
    <t>Lt</t>
  </si>
  <si>
    <t>Septiembre-Abril</t>
  </si>
  <si>
    <t>Acamellonado, Plantación y postura poletileno</t>
  </si>
  <si>
    <t>Riego</t>
  </si>
  <si>
    <t>Septiembre-Marzo</t>
  </si>
  <si>
    <t>Instalacion riego</t>
  </si>
  <si>
    <t>FRUTILLA 1°</t>
  </si>
  <si>
    <t>u</t>
  </si>
  <si>
    <t>Rendimiento (kg/há)</t>
  </si>
  <si>
    <t>Noviembre-Abril</t>
  </si>
  <si>
    <t>Noviembre-Marzo</t>
  </si>
  <si>
    <t>Noviembre -Abril</t>
  </si>
  <si>
    <t>Junio-Julio-Agosto</t>
  </si>
  <si>
    <t>Septiembre-Octubre</t>
  </si>
  <si>
    <t>$/há</t>
  </si>
  <si>
    <t>COSTO TOTAL/há.</t>
  </si>
  <si>
    <t>junio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</si>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</sst>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$&quot;* #,##0_ ;_ &quot;$&quot;* \-#,##0_ ;_ &quot;$&quot;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2">
    <xf numFmtId="0" fontId="0" fillId="0" borderId="0" applyNumberFormat="0" applyFill="0" applyBorder="0" applyProtection="0"/>
    <xf numFmtId="42" fontId="4" fillId="0" borderId="0" applyFont="0" applyFill="0" applyBorder="0" applyAlignment="0" applyProtection="0"/>
  </cellStyleXfs>
  <cellXfs count="156">
    <xf numFmtId="0" fontId="0" fillId="0" borderId="0" xfId="0" applyFont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/>
    <xf numFmtId="49" fontId="1" fillId="2" borderId="16" xfId="0" applyNumberFormat="1" applyFont="1" applyFill="1" applyBorder="1" applyAlignment="1"/>
    <xf numFmtId="49" fontId="1" fillId="2" borderId="29" xfId="0" applyNumberFormat="1" applyFont="1" applyFill="1" applyBorder="1" applyAlignment="1">
      <alignment wrapText="1"/>
    </xf>
    <xf numFmtId="49" fontId="1" fillId="2" borderId="29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49" fontId="1" fillId="2" borderId="29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17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56" xfId="0" applyFont="1" applyFill="1" applyBorder="1" applyAlignment="1"/>
    <xf numFmtId="0" fontId="1" fillId="2" borderId="3" xfId="0" applyFont="1" applyFill="1" applyBorder="1" applyAlignment="1"/>
    <xf numFmtId="0" fontId="1" fillId="2" borderId="18" xfId="0" applyFont="1" applyFill="1" applyBorder="1" applyAlignment="1"/>
    <xf numFmtId="49" fontId="6" fillId="3" borderId="29" xfId="0" applyNumberFormat="1" applyFont="1" applyFill="1" applyBorder="1" applyAlignment="1">
      <alignment horizontal="left" vertical="center" wrapText="1"/>
    </xf>
    <xf numFmtId="0" fontId="1" fillId="2" borderId="55" xfId="0" applyFont="1" applyFill="1" applyBorder="1" applyAlignment="1"/>
    <xf numFmtId="0" fontId="1" fillId="2" borderId="54" xfId="0" applyFont="1" applyFill="1" applyBorder="1" applyAlignment="1">
      <alignment wrapText="1"/>
    </xf>
    <xf numFmtId="14" fontId="1" fillId="2" borderId="54" xfId="0" applyNumberFormat="1" applyFont="1" applyFill="1" applyBorder="1" applyAlignment="1"/>
    <xf numFmtId="0" fontId="1" fillId="2" borderId="6" xfId="0" applyFont="1" applyFill="1" applyBorder="1" applyAlignment="1"/>
    <xf numFmtId="0" fontId="1" fillId="2" borderId="6" xfId="0" applyFont="1" applyFill="1" applyBorder="1" applyAlignment="1">
      <alignment horizontal="justify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4" xfId="0" applyFont="1" applyFill="1" applyBorder="1" applyAlignment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/>
    <xf numFmtId="49" fontId="6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/>
    <xf numFmtId="0" fontId="1" fillId="2" borderId="15" xfId="0" applyFont="1" applyFill="1" applyBorder="1" applyAlignment="1"/>
    <xf numFmtId="3" fontId="1" fillId="2" borderId="15" xfId="0" applyNumberFormat="1" applyFont="1" applyFill="1" applyBorder="1" applyAlignment="1"/>
    <xf numFmtId="0" fontId="1" fillId="0" borderId="17" xfId="0" applyNumberFormat="1" applyFont="1" applyBorder="1" applyAlignment="1"/>
    <xf numFmtId="0" fontId="1" fillId="2" borderId="15" xfId="0" applyFont="1" applyFill="1" applyBorder="1" applyAlignment="1">
      <alignment horizontal="center"/>
    </xf>
    <xf numFmtId="49" fontId="6" fillId="3" borderId="27" xfId="0" applyNumberFormat="1" applyFont="1" applyFill="1" applyBorder="1" applyAlignment="1">
      <alignment horizontal="center" vertical="center"/>
    </xf>
    <xf numFmtId="49" fontId="6" fillId="3" borderId="27" xfId="0" applyNumberFormat="1" applyFont="1" applyFill="1" applyBorder="1" applyAlignment="1">
      <alignment horizontal="center" vertical="center" wrapText="1"/>
    </xf>
    <xf numFmtId="49" fontId="2" fillId="3" borderId="28" xfId="0" applyNumberFormat="1" applyFont="1" applyFill="1" applyBorder="1" applyAlignment="1">
      <alignment vertical="center"/>
    </xf>
    <xf numFmtId="0" fontId="2" fillId="3" borderId="28" xfId="0" applyFont="1" applyFill="1" applyBorder="1" applyAlignment="1">
      <alignment horizontal="center"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6" fillId="5" borderId="20" xfId="0" applyNumberFormat="1" applyFont="1" applyFill="1" applyBorder="1" applyAlignment="1">
      <alignment vertical="center"/>
    </xf>
    <xf numFmtId="0" fontId="6" fillId="5" borderId="21" xfId="0" applyFont="1" applyFill="1" applyBorder="1" applyAlignment="1">
      <alignment vertical="center"/>
    </xf>
    <xf numFmtId="164" fontId="6" fillId="5" borderId="22" xfId="0" applyNumberFormat="1" applyFont="1" applyFill="1" applyBorder="1" applyAlignment="1">
      <alignment vertical="center"/>
    </xf>
    <xf numFmtId="49" fontId="6" fillId="3" borderId="23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164" fontId="6" fillId="3" borderId="24" xfId="0" applyNumberFormat="1" applyFont="1" applyFill="1" applyBorder="1" applyAlignment="1">
      <alignment vertical="center"/>
    </xf>
    <xf numFmtId="49" fontId="6" fillId="5" borderId="23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24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26" xfId="0" applyFont="1" applyFill="1" applyBorder="1" applyAlignment="1">
      <alignment vertical="center"/>
    </xf>
    <xf numFmtId="164" fontId="6" fillId="5" borderId="26" xfId="0" applyNumberFormat="1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9" fontId="3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6" borderId="40" xfId="0" applyFont="1" applyFill="1" applyBorder="1" applyAlignment="1"/>
    <xf numFmtId="0" fontId="1" fillId="7" borderId="17" xfId="0" applyFont="1" applyFill="1" applyBorder="1" applyAlignment="1"/>
    <xf numFmtId="49" fontId="3" fillId="8" borderId="41" xfId="0" applyNumberFormat="1" applyFont="1" applyFill="1" applyBorder="1" applyAlignment="1">
      <alignment vertical="center"/>
    </xf>
    <xf numFmtId="49" fontId="3" fillId="8" borderId="42" xfId="0" applyNumberFormat="1" applyFont="1" applyFill="1" applyBorder="1" applyAlignment="1">
      <alignment vertical="center"/>
    </xf>
    <xf numFmtId="49" fontId="1" fillId="8" borderId="43" xfId="0" applyNumberFormat="1" applyFont="1" applyFill="1" applyBorder="1" applyAlignment="1"/>
    <xf numFmtId="49" fontId="3" fillId="2" borderId="4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45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6" fillId="7" borderId="17" xfId="0" applyFont="1" applyFill="1" applyBorder="1" applyAlignment="1">
      <alignment vertical="center"/>
    </xf>
    <xf numFmtId="49" fontId="3" fillId="8" borderId="46" xfId="0" applyNumberFormat="1" applyFont="1" applyFill="1" applyBorder="1" applyAlignment="1">
      <alignment vertical="center"/>
    </xf>
    <xf numFmtId="165" fontId="3" fillId="8" borderId="47" xfId="0" applyNumberFormat="1" applyFont="1" applyFill="1" applyBorder="1" applyAlignment="1">
      <alignment vertical="center"/>
    </xf>
    <xf numFmtId="9" fontId="3" fillId="8" borderId="48" xfId="0" applyNumberFormat="1" applyFont="1" applyFill="1" applyBorder="1" applyAlignment="1">
      <alignment vertical="center"/>
    </xf>
    <xf numFmtId="0" fontId="6" fillId="6" borderId="49" xfId="0" applyFont="1" applyFill="1" applyBorder="1" applyAlignment="1">
      <alignment vertical="center"/>
    </xf>
    <xf numFmtId="49" fontId="9" fillId="6" borderId="17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0" fontId="6" fillId="6" borderId="50" xfId="0" applyFont="1" applyFill="1" applyBorder="1" applyAlignment="1">
      <alignment vertical="center"/>
    </xf>
    <xf numFmtId="0" fontId="6" fillId="7" borderId="49" xfId="0" applyFont="1" applyFill="1" applyBorder="1" applyAlignment="1">
      <alignment vertical="center"/>
    </xf>
    <xf numFmtId="49" fontId="3" fillId="8" borderId="51" xfId="0" applyNumberFormat="1" applyFont="1" applyFill="1" applyBorder="1" applyAlignment="1">
      <alignment vertical="center"/>
    </xf>
    <xf numFmtId="3" fontId="3" fillId="8" borderId="52" xfId="0" applyNumberFormat="1" applyFont="1" applyFill="1" applyBorder="1" applyAlignment="1">
      <alignment vertical="center"/>
    </xf>
    <xf numFmtId="3" fontId="3" fillId="8" borderId="53" xfId="0" applyNumberFormat="1" applyFont="1" applyFill="1" applyBorder="1" applyAlignment="1">
      <alignment vertical="center"/>
    </xf>
    <xf numFmtId="0" fontId="3" fillId="7" borderId="17" xfId="0" applyFont="1" applyFill="1" applyBorder="1" applyAlignment="1">
      <alignment vertical="center"/>
    </xf>
    <xf numFmtId="164" fontId="3" fillId="2" borderId="17" xfId="0" applyNumberFormat="1" applyFont="1" applyFill="1" applyBorder="1" applyAlignment="1">
      <alignment vertical="center"/>
    </xf>
    <xf numFmtId="165" fontId="3" fillId="8" borderId="48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2" borderId="16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right" vertical="center" wrapText="1"/>
    </xf>
    <xf numFmtId="3" fontId="1" fillId="2" borderId="5" xfId="1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/>
    </xf>
    <xf numFmtId="49" fontId="1" fillId="2" borderId="16" xfId="0" applyNumberFormat="1" applyFont="1" applyFill="1" applyBorder="1" applyAlignment="1">
      <alignment horizontal="right"/>
    </xf>
    <xf numFmtId="3" fontId="1" fillId="2" borderId="16" xfId="0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horizontal="left"/>
    </xf>
    <xf numFmtId="49" fontId="1" fillId="2" borderId="29" xfId="0" applyNumberFormat="1" applyFont="1" applyFill="1" applyBorder="1" applyAlignment="1">
      <alignment horizontal="right"/>
    </xf>
    <xf numFmtId="49" fontId="1" fillId="2" borderId="29" xfId="0" applyNumberFormat="1" applyFont="1" applyFill="1" applyBorder="1" applyAlignment="1">
      <alignment horizontal="right" vertical="center" wrapText="1"/>
    </xf>
    <xf numFmtId="49" fontId="1" fillId="2" borderId="29" xfId="0" applyNumberFormat="1" applyFont="1" applyFill="1" applyBorder="1" applyAlignment="1">
      <alignment horizontal="right" wrapText="1"/>
    </xf>
    <xf numFmtId="14" fontId="1" fillId="2" borderId="29" xfId="0" applyNumberFormat="1" applyFont="1" applyFill="1" applyBorder="1" applyAlignment="1">
      <alignment horizontal="right"/>
    </xf>
    <xf numFmtId="3" fontId="1" fillId="9" borderId="5" xfId="0" applyNumberFormat="1" applyFont="1" applyFill="1" applyBorder="1" applyAlignment="1">
      <alignment horizontal="left"/>
    </xf>
    <xf numFmtId="3" fontId="1" fillId="2" borderId="5" xfId="0" applyNumberFormat="1" applyFont="1" applyFill="1" applyBorder="1" applyAlignment="1">
      <alignment horizontal="left"/>
    </xf>
    <xf numFmtId="3" fontId="1" fillId="2" borderId="5" xfId="0" applyNumberFormat="1" applyFont="1" applyFill="1" applyBorder="1" applyAlignment="1">
      <alignment horizontal="left" wrapText="1"/>
    </xf>
    <xf numFmtId="3" fontId="1" fillId="2" borderId="5" xfId="0" applyNumberFormat="1" applyFont="1" applyFill="1" applyBorder="1" applyAlignment="1">
      <alignment horizontal="right" vertical="center" wrapText="1"/>
    </xf>
    <xf numFmtId="0" fontId="1" fillId="2" borderId="5" xfId="0" applyNumberFormat="1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horizontal="right"/>
    </xf>
    <xf numFmtId="3" fontId="1" fillId="2" borderId="29" xfId="0" applyNumberFormat="1" applyFont="1" applyFill="1" applyBorder="1" applyAlignment="1">
      <alignment horizontal="right"/>
    </xf>
    <xf numFmtId="0" fontId="2" fillId="3" borderId="28" xfId="0" applyFont="1" applyFill="1" applyBorder="1" applyAlignment="1">
      <alignment horizontal="right" vertical="center"/>
    </xf>
    <xf numFmtId="3" fontId="2" fillId="3" borderId="28" xfId="0" applyNumberFormat="1" applyFont="1" applyFill="1" applyBorder="1" applyAlignment="1">
      <alignment horizontal="right" vertical="center"/>
    </xf>
    <xf numFmtId="3" fontId="1" fillId="2" borderId="29" xfId="0" applyNumberFormat="1" applyFont="1" applyFill="1" applyBorder="1" applyAlignment="1"/>
    <xf numFmtId="3" fontId="10" fillId="2" borderId="29" xfId="0" applyNumberFormat="1" applyFont="1" applyFill="1" applyBorder="1" applyAlignment="1"/>
    <xf numFmtId="1" fontId="1" fillId="0" borderId="0" xfId="0" applyNumberFormat="1" applyFont="1" applyAlignment="1"/>
    <xf numFmtId="166" fontId="1" fillId="2" borderId="5" xfId="0" applyNumberFormat="1" applyFont="1" applyFill="1" applyBorder="1" applyAlignment="1">
      <alignment horizontal="right" wrapText="1"/>
    </xf>
    <xf numFmtId="49" fontId="6" fillId="3" borderId="5" xfId="0" applyNumberFormat="1" applyFont="1" applyFill="1" applyBorder="1" applyAlignment="1">
      <alignment horizontal="left" wrapText="1"/>
    </xf>
    <xf numFmtId="0" fontId="6" fillId="4" borderId="5" xfId="0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49" fontId="9" fillId="6" borderId="38" xfId="0" applyNumberFormat="1" applyFont="1" applyFill="1" applyBorder="1" applyAlignment="1">
      <alignment vertical="center"/>
    </xf>
    <xf numFmtId="0" fontId="3" fillId="6" borderId="3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wrapText="1"/>
    </xf>
  </cellXfs>
  <cellStyles count="2">
    <cellStyle name="Moneda [0]" xfId="1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28575</xdr:rowOff>
    </xdr:from>
    <xdr:to>
      <xdr:col>6</xdr:col>
      <xdr:colOff>819150</xdr:colOff>
      <xdr:row>7</xdr:row>
      <xdr:rowOff>60659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1907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B4" workbookViewId="0">
      <selection activeCell="D21" sqref="D21:D28"/>
    </sheetView>
  </sheetViews>
  <sheetFormatPr baseColWidth="10" defaultColWidth="10.7109375" defaultRowHeight="11.25" customHeight="1" x14ac:dyDescent="0.25"/>
  <cols>
    <col min="1" max="1" width="4.42578125" style="21" customWidth="1"/>
    <col min="2" max="2" width="19" style="21" customWidth="1"/>
    <col min="3" max="3" width="19.42578125" style="21" customWidth="1"/>
    <col min="4" max="4" width="9.42578125" style="21" customWidth="1"/>
    <col min="5" max="5" width="14.42578125" style="21" customWidth="1"/>
    <col min="6" max="6" width="11" style="21" customWidth="1"/>
    <col min="7" max="7" width="12.42578125" style="21" customWidth="1"/>
    <col min="8" max="255" width="10.7109375" style="21" customWidth="1"/>
    <col min="256" max="16384" width="10.7109375" style="22"/>
  </cols>
  <sheetData>
    <row r="1" spans="1:7" ht="15" customHeight="1" x14ac:dyDescent="0.25">
      <c r="A1" s="20"/>
      <c r="B1" s="20"/>
      <c r="C1" s="20"/>
      <c r="D1" s="20"/>
      <c r="E1" s="20"/>
      <c r="F1" s="20"/>
      <c r="G1" s="20"/>
    </row>
    <row r="2" spans="1:7" ht="15" customHeight="1" x14ac:dyDescent="0.25">
      <c r="A2" s="20"/>
      <c r="B2" s="20"/>
      <c r="C2" s="20"/>
      <c r="D2" s="20"/>
      <c r="E2" s="20"/>
      <c r="F2" s="20"/>
      <c r="G2" s="20"/>
    </row>
    <row r="3" spans="1:7" ht="15" customHeight="1" x14ac:dyDescent="0.25">
      <c r="A3" s="20"/>
      <c r="B3" s="20"/>
      <c r="C3" s="20"/>
      <c r="D3" s="20"/>
      <c r="E3" s="20"/>
      <c r="F3" s="20"/>
      <c r="G3" s="20"/>
    </row>
    <row r="4" spans="1:7" ht="15" customHeight="1" x14ac:dyDescent="0.25">
      <c r="A4" s="20"/>
      <c r="B4" s="20"/>
      <c r="C4" s="20"/>
      <c r="D4" s="20"/>
      <c r="E4" s="20"/>
      <c r="F4" s="20"/>
      <c r="G4" s="20"/>
    </row>
    <row r="5" spans="1:7" ht="15" customHeight="1" x14ac:dyDescent="0.25">
      <c r="A5" s="20"/>
      <c r="B5" s="20"/>
      <c r="C5" s="20"/>
      <c r="D5" s="20"/>
      <c r="E5" s="20"/>
      <c r="F5" s="20"/>
      <c r="G5" s="20"/>
    </row>
    <row r="6" spans="1:7" ht="15" customHeight="1" x14ac:dyDescent="0.25">
      <c r="A6" s="20"/>
      <c r="B6" s="20"/>
      <c r="C6" s="20"/>
      <c r="D6" s="20"/>
      <c r="E6" s="20"/>
      <c r="F6" s="20"/>
      <c r="G6" s="20"/>
    </row>
    <row r="7" spans="1:7" ht="15" customHeight="1" x14ac:dyDescent="0.25">
      <c r="A7" s="20"/>
      <c r="B7" s="20"/>
      <c r="C7" s="20"/>
      <c r="D7" s="20"/>
      <c r="E7" s="20"/>
      <c r="F7" s="20"/>
      <c r="G7" s="20"/>
    </row>
    <row r="8" spans="1:7" ht="15" customHeight="1" x14ac:dyDescent="0.25">
      <c r="A8" s="20"/>
      <c r="B8" s="23"/>
      <c r="C8" s="23"/>
      <c r="D8" s="20"/>
      <c r="E8" s="24"/>
      <c r="F8" s="24"/>
      <c r="G8" s="24"/>
    </row>
    <row r="9" spans="1:7" ht="12.75" customHeight="1" x14ac:dyDescent="0.25">
      <c r="A9" s="25"/>
      <c r="B9" s="26" t="s">
        <v>0</v>
      </c>
      <c r="C9" s="128" t="s">
        <v>114</v>
      </c>
      <c r="D9" s="27"/>
      <c r="E9" s="145" t="s">
        <v>1</v>
      </c>
      <c r="F9" s="146"/>
      <c r="G9" s="132">
        <v>30000</v>
      </c>
    </row>
    <row r="10" spans="1:7" ht="21.75" customHeight="1" x14ac:dyDescent="0.25">
      <c r="A10" s="25"/>
      <c r="B10" s="16" t="s">
        <v>2</v>
      </c>
      <c r="C10" s="129" t="s">
        <v>3</v>
      </c>
      <c r="D10" s="27"/>
      <c r="E10" s="147" t="s">
        <v>4</v>
      </c>
      <c r="F10" s="148"/>
      <c r="G10" s="126" t="s">
        <v>124</v>
      </c>
    </row>
    <row r="11" spans="1:7" ht="12.75" customHeight="1" x14ac:dyDescent="0.25">
      <c r="A11" s="25"/>
      <c r="B11" s="16" t="s">
        <v>5</v>
      </c>
      <c r="C11" s="128" t="s">
        <v>6</v>
      </c>
      <c r="D11" s="27"/>
      <c r="E11" s="147" t="s">
        <v>7</v>
      </c>
      <c r="F11" s="148"/>
      <c r="G11" s="133">
        <v>3500</v>
      </c>
    </row>
    <row r="12" spans="1:7" ht="12.75" customHeight="1" x14ac:dyDescent="0.25">
      <c r="A12" s="25"/>
      <c r="B12" s="16" t="s">
        <v>8</v>
      </c>
      <c r="C12" s="130" t="s">
        <v>9</v>
      </c>
      <c r="D12" s="27"/>
      <c r="E12" s="17" t="s">
        <v>10</v>
      </c>
      <c r="F12" s="18"/>
      <c r="G12" s="134">
        <f>(G9*G11)</f>
        <v>105000000</v>
      </c>
    </row>
    <row r="13" spans="1:7" ht="12.75" customHeight="1" x14ac:dyDescent="0.25">
      <c r="A13" s="25"/>
      <c r="B13" s="16" t="s">
        <v>11</v>
      </c>
      <c r="C13" s="128" t="s">
        <v>105</v>
      </c>
      <c r="D13" s="27"/>
      <c r="E13" s="147" t="s">
        <v>12</v>
      </c>
      <c r="F13" s="148"/>
      <c r="G13" s="127" t="s">
        <v>13</v>
      </c>
    </row>
    <row r="14" spans="1:7" ht="12.75" customHeight="1" x14ac:dyDescent="0.25">
      <c r="A14" s="25"/>
      <c r="B14" s="16" t="s">
        <v>14</v>
      </c>
      <c r="C14" s="128" t="s">
        <v>105</v>
      </c>
      <c r="D14" s="27"/>
      <c r="E14" s="147" t="s">
        <v>15</v>
      </c>
      <c r="F14" s="148"/>
      <c r="G14" s="127" t="s">
        <v>117</v>
      </c>
    </row>
    <row r="15" spans="1:7" ht="12.75" customHeight="1" x14ac:dyDescent="0.25">
      <c r="A15" s="25"/>
      <c r="B15" s="16" t="s">
        <v>16</v>
      </c>
      <c r="C15" s="131">
        <v>44713</v>
      </c>
      <c r="D15" s="27"/>
      <c r="E15" s="151" t="s">
        <v>17</v>
      </c>
      <c r="F15" s="152"/>
      <c r="G15" s="126" t="s">
        <v>18</v>
      </c>
    </row>
    <row r="16" spans="1:7" ht="12" customHeight="1" x14ac:dyDescent="0.25">
      <c r="A16" s="20"/>
      <c r="B16" s="28"/>
      <c r="C16" s="29"/>
      <c r="D16" s="24"/>
      <c r="E16" s="30"/>
      <c r="F16" s="30"/>
      <c r="G16" s="31"/>
    </row>
    <row r="17" spans="1:255" ht="12" customHeight="1" x14ac:dyDescent="0.25">
      <c r="A17" s="32"/>
      <c r="B17" s="153" t="s">
        <v>19</v>
      </c>
      <c r="C17" s="154"/>
      <c r="D17" s="154"/>
      <c r="E17" s="154"/>
      <c r="F17" s="154"/>
      <c r="G17" s="154"/>
    </row>
    <row r="18" spans="1:255" ht="12" customHeight="1" x14ac:dyDescent="0.25">
      <c r="A18" s="20"/>
      <c r="B18" s="33"/>
      <c r="C18" s="34"/>
      <c r="D18" s="34"/>
      <c r="E18" s="34"/>
      <c r="F18" s="35"/>
      <c r="G18" s="35"/>
    </row>
    <row r="19" spans="1:255" ht="12" customHeight="1" x14ac:dyDescent="0.25">
      <c r="A19" s="36"/>
      <c r="B19" s="37" t="s">
        <v>20</v>
      </c>
      <c r="C19" s="38"/>
      <c r="D19" s="39"/>
      <c r="E19" s="39"/>
      <c r="F19" s="39"/>
      <c r="G19" s="39"/>
    </row>
    <row r="20" spans="1:255" ht="24" customHeight="1" x14ac:dyDescent="0.25">
      <c r="A20" s="32"/>
      <c r="B20" s="40" t="s">
        <v>21</v>
      </c>
      <c r="C20" s="40" t="s">
        <v>22</v>
      </c>
      <c r="D20" s="40" t="s">
        <v>23</v>
      </c>
      <c r="E20" s="40" t="s">
        <v>24</v>
      </c>
      <c r="F20" s="40" t="s">
        <v>25</v>
      </c>
      <c r="G20" s="40" t="s">
        <v>26</v>
      </c>
    </row>
    <row r="21" spans="1:255" ht="12.75" customHeight="1" x14ac:dyDescent="0.25">
      <c r="A21" s="32"/>
      <c r="B21" s="14" t="s">
        <v>110</v>
      </c>
      <c r="C21" s="109" t="s">
        <v>27</v>
      </c>
      <c r="D21" s="155">
        <v>15</v>
      </c>
      <c r="E21" s="110" t="s">
        <v>28</v>
      </c>
      <c r="F21" s="111">
        <v>25000</v>
      </c>
      <c r="G21" s="111">
        <f>(D21*F21)</f>
        <v>375000</v>
      </c>
    </row>
    <row r="22" spans="1:255" ht="12.75" customHeight="1" x14ac:dyDescent="0.25">
      <c r="A22" s="32"/>
      <c r="B22" s="14" t="s">
        <v>29</v>
      </c>
      <c r="C22" s="109" t="s">
        <v>27</v>
      </c>
      <c r="D22" s="155">
        <v>6</v>
      </c>
      <c r="E22" s="110" t="s">
        <v>109</v>
      </c>
      <c r="F22" s="111">
        <v>25000</v>
      </c>
      <c r="G22" s="111">
        <f>(D22*F22)</f>
        <v>150000</v>
      </c>
    </row>
    <row r="23" spans="1:255" ht="12.75" customHeight="1" x14ac:dyDescent="0.25">
      <c r="A23" s="32"/>
      <c r="B23" s="14" t="s">
        <v>31</v>
      </c>
      <c r="C23" s="109" t="s">
        <v>27</v>
      </c>
      <c r="D23" s="155">
        <v>4</v>
      </c>
      <c r="E23" s="110" t="s">
        <v>30</v>
      </c>
      <c r="F23" s="111">
        <v>25000</v>
      </c>
      <c r="G23" s="111">
        <f t="shared" ref="G23:G27" si="0">(D23*F23)</f>
        <v>100000</v>
      </c>
    </row>
    <row r="24" spans="1:255" ht="12.75" customHeight="1" x14ac:dyDescent="0.25">
      <c r="A24" s="32"/>
      <c r="B24" s="14" t="s">
        <v>111</v>
      </c>
      <c r="C24" s="109" t="s">
        <v>27</v>
      </c>
      <c r="D24" s="155">
        <v>36</v>
      </c>
      <c r="E24" s="110" t="s">
        <v>112</v>
      </c>
      <c r="F24" s="111">
        <v>25000</v>
      </c>
      <c r="G24" s="111">
        <f t="shared" si="0"/>
        <v>900000</v>
      </c>
    </row>
    <row r="25" spans="1:255" ht="12.75" customHeight="1" x14ac:dyDescent="0.25">
      <c r="A25" s="32"/>
      <c r="B25" s="14" t="s">
        <v>113</v>
      </c>
      <c r="C25" s="109" t="s">
        <v>27</v>
      </c>
      <c r="D25" s="155">
        <v>10</v>
      </c>
      <c r="E25" s="110" t="s">
        <v>118</v>
      </c>
      <c r="F25" s="111">
        <v>25000</v>
      </c>
      <c r="G25" s="111">
        <f t="shared" si="0"/>
        <v>250000</v>
      </c>
      <c r="H25" s="22"/>
      <c r="K25" s="22"/>
    </row>
    <row r="26" spans="1:255" ht="12.75" customHeight="1" x14ac:dyDescent="0.25">
      <c r="A26" s="32"/>
      <c r="B26" s="14" t="s">
        <v>32</v>
      </c>
      <c r="C26" s="109" t="s">
        <v>27</v>
      </c>
      <c r="D26" s="155">
        <v>120</v>
      </c>
      <c r="E26" s="110" t="s">
        <v>119</v>
      </c>
      <c r="F26" s="111">
        <v>25000</v>
      </c>
      <c r="G26" s="111">
        <f t="shared" si="0"/>
        <v>3000000</v>
      </c>
    </row>
    <row r="27" spans="1:255" ht="12.75" customHeight="1" x14ac:dyDescent="0.25">
      <c r="A27" s="32"/>
      <c r="B27" s="14" t="s">
        <v>33</v>
      </c>
      <c r="C27" s="109" t="s">
        <v>27</v>
      </c>
      <c r="D27" s="155">
        <v>12</v>
      </c>
      <c r="E27" s="110" t="s">
        <v>34</v>
      </c>
      <c r="F27" s="111">
        <v>25000</v>
      </c>
      <c r="G27" s="111">
        <f t="shared" si="0"/>
        <v>300000</v>
      </c>
    </row>
    <row r="28" spans="1:255" ht="12.75" customHeight="1" x14ac:dyDescent="0.25">
      <c r="A28" s="32"/>
      <c r="B28" s="14" t="s">
        <v>35</v>
      </c>
      <c r="C28" s="109" t="s">
        <v>27</v>
      </c>
      <c r="D28" s="155">
        <v>6</v>
      </c>
      <c r="E28" s="110" t="s">
        <v>120</v>
      </c>
      <c r="F28" s="111">
        <v>25000</v>
      </c>
      <c r="G28" s="111">
        <f>(D28*F28)</f>
        <v>150000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</row>
    <row r="29" spans="1:255" ht="12.75" customHeight="1" x14ac:dyDescent="0.25">
      <c r="A29" s="32"/>
      <c r="B29" s="1" t="s">
        <v>36</v>
      </c>
      <c r="C29" s="2"/>
      <c r="D29" s="2"/>
      <c r="E29" s="2"/>
      <c r="F29" s="3"/>
      <c r="G29" s="4">
        <f>SUM(G21:G28)</f>
        <v>5225000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  <c r="IU29" s="22"/>
    </row>
    <row r="30" spans="1:255" ht="12" customHeight="1" x14ac:dyDescent="0.25">
      <c r="A30" s="20"/>
      <c r="B30" s="33"/>
      <c r="C30" s="35"/>
      <c r="D30" s="35"/>
      <c r="E30" s="35"/>
      <c r="F30" s="41"/>
      <c r="G30" s="41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  <c r="IU30" s="22"/>
    </row>
    <row r="31" spans="1:255" ht="12" customHeight="1" x14ac:dyDescent="0.25">
      <c r="A31" s="36"/>
      <c r="B31" s="42" t="s">
        <v>37</v>
      </c>
      <c r="C31" s="43"/>
      <c r="D31" s="44"/>
      <c r="E31" s="44"/>
      <c r="F31" s="45"/>
      <c r="G31" s="45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  <c r="IU31" s="22"/>
    </row>
    <row r="32" spans="1:255" ht="24" customHeight="1" x14ac:dyDescent="0.25">
      <c r="A32" s="36"/>
      <c r="B32" s="46" t="s">
        <v>21</v>
      </c>
      <c r="C32" s="46" t="s">
        <v>22</v>
      </c>
      <c r="D32" s="46" t="s">
        <v>23</v>
      </c>
      <c r="E32" s="46" t="s">
        <v>24</v>
      </c>
      <c r="F32" s="47" t="s">
        <v>25</v>
      </c>
      <c r="G32" s="46" t="s">
        <v>26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  <c r="IU32" s="22"/>
    </row>
    <row r="33" spans="1:255" ht="12.75" customHeight="1" x14ac:dyDescent="0.25">
      <c r="A33" s="32"/>
      <c r="B33" s="14" t="s">
        <v>101</v>
      </c>
      <c r="C33" s="109" t="s">
        <v>38</v>
      </c>
      <c r="D33" s="144">
        <v>0.375</v>
      </c>
      <c r="E33" s="110" t="s">
        <v>28</v>
      </c>
      <c r="F33" s="111">
        <v>280000</v>
      </c>
      <c r="G33" s="111">
        <f>D33*F33</f>
        <v>105000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  <c r="IU33" s="22"/>
    </row>
    <row r="34" spans="1:255" ht="12.75" customHeight="1" x14ac:dyDescent="0.25">
      <c r="A34" s="32"/>
      <c r="B34" s="14" t="s">
        <v>39</v>
      </c>
      <c r="C34" s="109" t="s">
        <v>38</v>
      </c>
      <c r="D34" s="144">
        <v>0.25</v>
      </c>
      <c r="E34" s="110" t="s">
        <v>54</v>
      </c>
      <c r="F34" s="111">
        <v>280000</v>
      </c>
      <c r="G34" s="111">
        <f t="shared" ref="G34:G37" si="1">D34*F34</f>
        <v>70000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  <c r="IU34" s="22"/>
    </row>
    <row r="35" spans="1:255" ht="12.75" customHeight="1" x14ac:dyDescent="0.25">
      <c r="A35" s="32"/>
      <c r="B35" s="14" t="s">
        <v>40</v>
      </c>
      <c r="C35" s="109" t="s">
        <v>38</v>
      </c>
      <c r="D35" s="144">
        <v>0.38</v>
      </c>
      <c r="E35" s="110" t="s">
        <v>125</v>
      </c>
      <c r="F35" s="111">
        <v>35000</v>
      </c>
      <c r="G35" s="111">
        <f t="shared" si="1"/>
        <v>13300</v>
      </c>
      <c r="H35" s="22"/>
      <c r="I35" s="22"/>
      <c r="J35" s="143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</row>
    <row r="36" spans="1:255" ht="28.5" customHeight="1" x14ac:dyDescent="0.25">
      <c r="A36" s="32"/>
      <c r="B36" s="14" t="s">
        <v>41</v>
      </c>
      <c r="C36" s="109" t="s">
        <v>38</v>
      </c>
      <c r="D36" s="144">
        <v>1</v>
      </c>
      <c r="E36" s="110" t="s">
        <v>42</v>
      </c>
      <c r="F36" s="111">
        <v>144000</v>
      </c>
      <c r="G36" s="111">
        <f t="shared" si="1"/>
        <v>144000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</row>
    <row r="37" spans="1:255" ht="12.75" customHeight="1" x14ac:dyDescent="0.25">
      <c r="A37" s="32"/>
      <c r="B37" s="14" t="s">
        <v>43</v>
      </c>
      <c r="C37" s="109" t="s">
        <v>38</v>
      </c>
      <c r="D37" s="144">
        <v>0.125</v>
      </c>
      <c r="E37" s="110" t="s">
        <v>34</v>
      </c>
      <c r="F37" s="111">
        <v>144000</v>
      </c>
      <c r="G37" s="111">
        <f t="shared" si="1"/>
        <v>18000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</row>
    <row r="38" spans="1:255" ht="12.75" customHeight="1" x14ac:dyDescent="0.25">
      <c r="A38" s="36"/>
      <c r="B38" s="5" t="s">
        <v>44</v>
      </c>
      <c r="C38" s="6"/>
      <c r="D38" s="124"/>
      <c r="E38" s="124"/>
      <c r="F38" s="124"/>
      <c r="G38" s="125">
        <f>SUM(G33:G37)</f>
        <v>350300</v>
      </c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</row>
    <row r="39" spans="1:255" ht="12" customHeight="1" x14ac:dyDescent="0.25">
      <c r="A39" s="20"/>
      <c r="B39" s="48"/>
      <c r="C39" s="52"/>
      <c r="D39" s="49"/>
      <c r="E39" s="49"/>
      <c r="F39" s="50"/>
      <c r="G39" s="50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  <c r="IR39" s="22"/>
      <c r="IS39" s="22"/>
      <c r="IT39" s="22"/>
      <c r="IU39" s="22"/>
    </row>
    <row r="40" spans="1:255" ht="12" customHeight="1" x14ac:dyDescent="0.25">
      <c r="A40" s="36"/>
      <c r="B40" s="42" t="s">
        <v>45</v>
      </c>
      <c r="C40" s="43"/>
      <c r="D40" s="44"/>
      <c r="E40" s="44"/>
      <c r="F40" s="45"/>
      <c r="G40" s="45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  <c r="IQ40" s="22"/>
      <c r="IR40" s="22"/>
      <c r="IS40" s="22"/>
      <c r="IT40" s="22"/>
      <c r="IU40" s="22"/>
    </row>
    <row r="41" spans="1:255" ht="24" customHeight="1" x14ac:dyDescent="0.25">
      <c r="A41" s="36"/>
      <c r="B41" s="47" t="s">
        <v>46</v>
      </c>
      <c r="C41" s="47" t="s">
        <v>47</v>
      </c>
      <c r="D41" s="47" t="s">
        <v>48</v>
      </c>
      <c r="E41" s="47" t="s">
        <v>24</v>
      </c>
      <c r="F41" s="47" t="s">
        <v>25</v>
      </c>
      <c r="G41" s="47" t="s">
        <v>26</v>
      </c>
      <c r="K41" s="51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  <c r="IL41" s="22"/>
      <c r="IM41" s="22"/>
      <c r="IN41" s="22"/>
      <c r="IO41" s="22"/>
      <c r="IP41" s="22"/>
      <c r="IQ41" s="22"/>
      <c r="IR41" s="22"/>
      <c r="IS41" s="22"/>
      <c r="IT41" s="22"/>
      <c r="IU41" s="22"/>
    </row>
    <row r="42" spans="1:255" ht="12.75" customHeight="1" x14ac:dyDescent="0.25">
      <c r="A42" s="32"/>
      <c r="B42" s="7" t="s">
        <v>49</v>
      </c>
      <c r="C42" s="112"/>
      <c r="D42" s="112"/>
      <c r="E42" s="8"/>
      <c r="F42" s="8"/>
      <c r="G42" s="8"/>
      <c r="K42" s="51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  <c r="IQ42" s="22"/>
      <c r="IR42" s="22"/>
      <c r="IS42" s="22"/>
      <c r="IT42" s="22"/>
      <c r="IU42" s="22"/>
    </row>
    <row r="43" spans="1:255" ht="12.75" customHeight="1" x14ac:dyDescent="0.25">
      <c r="A43" s="32"/>
      <c r="B43" s="13" t="s">
        <v>50</v>
      </c>
      <c r="C43" s="113" t="s">
        <v>102</v>
      </c>
      <c r="D43" s="135">
        <v>40000</v>
      </c>
      <c r="E43" s="117" t="s">
        <v>28</v>
      </c>
      <c r="F43" s="117">
        <v>115</v>
      </c>
      <c r="G43" s="118">
        <f>D43*F43</f>
        <v>4600000</v>
      </c>
      <c r="K43" s="51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  <c r="IT43" s="22"/>
      <c r="IU43" s="22"/>
    </row>
    <row r="44" spans="1:255" ht="12.75" customHeight="1" x14ac:dyDescent="0.25">
      <c r="A44" s="32"/>
      <c r="B44" s="9" t="s">
        <v>51</v>
      </c>
      <c r="C44" s="114"/>
      <c r="D44" s="119"/>
      <c r="E44" s="119"/>
      <c r="F44" s="120"/>
      <c r="G44" s="118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  <c r="IN44" s="22"/>
      <c r="IO44" s="22"/>
      <c r="IP44" s="22"/>
      <c r="IQ44" s="22"/>
      <c r="IR44" s="22"/>
      <c r="IS44" s="22"/>
      <c r="IT44" s="22"/>
      <c r="IU44" s="22"/>
    </row>
    <row r="45" spans="1:255" ht="12.75" customHeight="1" x14ac:dyDescent="0.25">
      <c r="A45" s="32"/>
      <c r="B45" s="15" t="s">
        <v>52</v>
      </c>
      <c r="C45" s="115" t="s">
        <v>53</v>
      </c>
      <c r="D45" s="136">
        <v>100</v>
      </c>
      <c r="E45" s="121" t="s">
        <v>54</v>
      </c>
      <c r="F45" s="120">
        <v>2356</v>
      </c>
      <c r="G45" s="118">
        <f t="shared" ref="G45:G57" si="2">D45*F45</f>
        <v>235600</v>
      </c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</row>
    <row r="46" spans="1:255" ht="12.75" customHeight="1" x14ac:dyDescent="0.25">
      <c r="A46" s="32"/>
      <c r="B46" s="15" t="s">
        <v>55</v>
      </c>
      <c r="C46" s="115" t="s">
        <v>56</v>
      </c>
      <c r="D46" s="136">
        <v>200</v>
      </c>
      <c r="E46" s="121" t="s">
        <v>57</v>
      </c>
      <c r="F46" s="120">
        <v>2356</v>
      </c>
      <c r="G46" s="118">
        <f t="shared" si="2"/>
        <v>471200</v>
      </c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  <c r="IP46" s="22"/>
      <c r="IQ46" s="22"/>
      <c r="IR46" s="22"/>
      <c r="IS46" s="22"/>
      <c r="IT46" s="22"/>
      <c r="IU46" s="22"/>
    </row>
    <row r="47" spans="1:255" ht="12.75" customHeight="1" x14ac:dyDescent="0.25">
      <c r="A47" s="32"/>
      <c r="B47" s="15" t="s">
        <v>106</v>
      </c>
      <c r="C47" s="114" t="s">
        <v>58</v>
      </c>
      <c r="D47" s="119">
        <v>100</v>
      </c>
      <c r="E47" s="119" t="s">
        <v>57</v>
      </c>
      <c r="F47" s="120">
        <v>2356</v>
      </c>
      <c r="G47" s="118">
        <f t="shared" si="2"/>
        <v>235600</v>
      </c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  <c r="IP47" s="22"/>
      <c r="IQ47" s="22"/>
      <c r="IR47" s="22"/>
      <c r="IS47" s="22"/>
      <c r="IT47" s="22"/>
      <c r="IU47" s="22"/>
    </row>
    <row r="48" spans="1:255" ht="12.75" customHeight="1" x14ac:dyDescent="0.25">
      <c r="A48" s="32"/>
      <c r="B48" s="15" t="s">
        <v>107</v>
      </c>
      <c r="C48" s="114" t="s">
        <v>108</v>
      </c>
      <c r="D48" s="119">
        <v>5</v>
      </c>
      <c r="E48" s="119" t="s">
        <v>60</v>
      </c>
      <c r="F48" s="120">
        <v>4940</v>
      </c>
      <c r="G48" s="118">
        <f t="shared" si="2"/>
        <v>24700</v>
      </c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  <c r="IP48" s="22"/>
      <c r="IQ48" s="22"/>
      <c r="IR48" s="22"/>
      <c r="IS48" s="22"/>
      <c r="IT48" s="22"/>
      <c r="IU48" s="22"/>
    </row>
    <row r="49" spans="1:255" ht="12.75" customHeight="1" x14ac:dyDescent="0.25">
      <c r="A49" s="32"/>
      <c r="B49" s="9" t="s">
        <v>61</v>
      </c>
      <c r="C49" s="115"/>
      <c r="D49" s="136"/>
      <c r="E49" s="121"/>
      <c r="F49" s="120"/>
      <c r="G49" s="118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  <c r="IP49" s="22"/>
      <c r="IQ49" s="22"/>
      <c r="IR49" s="22"/>
      <c r="IS49" s="22"/>
      <c r="IT49" s="22"/>
      <c r="IU49" s="22"/>
    </row>
    <row r="50" spans="1:255" ht="12.75" customHeight="1" x14ac:dyDescent="0.25">
      <c r="A50" s="32"/>
      <c r="B50" s="15" t="s">
        <v>62</v>
      </c>
      <c r="C50" s="115" t="s">
        <v>59</v>
      </c>
      <c r="D50" s="136">
        <v>1</v>
      </c>
      <c r="E50" s="121" t="s">
        <v>121</v>
      </c>
      <c r="F50" s="120">
        <v>13000</v>
      </c>
      <c r="G50" s="118">
        <f t="shared" si="2"/>
        <v>13000</v>
      </c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  <c r="IN50" s="22"/>
      <c r="IO50" s="22"/>
      <c r="IP50" s="22"/>
      <c r="IQ50" s="22"/>
      <c r="IR50" s="22"/>
      <c r="IS50" s="22"/>
      <c r="IT50" s="22"/>
      <c r="IU50" s="22"/>
    </row>
    <row r="51" spans="1:255" ht="12.75" customHeight="1" x14ac:dyDescent="0.25">
      <c r="A51" s="32"/>
      <c r="B51" s="9" t="s">
        <v>63</v>
      </c>
      <c r="C51" s="115"/>
      <c r="D51" s="136"/>
      <c r="E51" s="121"/>
      <c r="F51" s="120"/>
      <c r="G51" s="118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  <c r="IN51" s="22"/>
      <c r="IO51" s="22"/>
      <c r="IP51" s="22"/>
      <c r="IQ51" s="22"/>
      <c r="IR51" s="22"/>
      <c r="IS51" s="22"/>
      <c r="IT51" s="22"/>
      <c r="IU51" s="22"/>
    </row>
    <row r="52" spans="1:255" ht="12.75" customHeight="1" x14ac:dyDescent="0.25">
      <c r="A52" s="32"/>
      <c r="B52" s="15" t="s">
        <v>64</v>
      </c>
      <c r="C52" s="115" t="s">
        <v>59</v>
      </c>
      <c r="D52" s="136">
        <v>0.5</v>
      </c>
      <c r="E52" s="121" t="s">
        <v>65</v>
      </c>
      <c r="F52" s="120">
        <v>88000</v>
      </c>
      <c r="G52" s="118">
        <f t="shared" si="2"/>
        <v>44000</v>
      </c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  <c r="IL52" s="22"/>
      <c r="IM52" s="22"/>
      <c r="IN52" s="22"/>
      <c r="IO52" s="22"/>
      <c r="IP52" s="22"/>
      <c r="IQ52" s="22"/>
      <c r="IR52" s="22"/>
      <c r="IS52" s="22"/>
      <c r="IT52" s="22"/>
      <c r="IU52" s="22"/>
    </row>
    <row r="53" spans="1:255" ht="12.75" customHeight="1" x14ac:dyDescent="0.25">
      <c r="A53" s="32"/>
      <c r="B53" s="15" t="s">
        <v>67</v>
      </c>
      <c r="C53" s="115" t="s">
        <v>53</v>
      </c>
      <c r="D53" s="136">
        <v>1</v>
      </c>
      <c r="E53" s="121" t="s">
        <v>65</v>
      </c>
      <c r="F53" s="120">
        <v>117050</v>
      </c>
      <c r="G53" s="118">
        <f t="shared" si="2"/>
        <v>117050</v>
      </c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22"/>
      <c r="IN53" s="22"/>
      <c r="IO53" s="22"/>
      <c r="IP53" s="22"/>
      <c r="IQ53" s="22"/>
      <c r="IR53" s="22"/>
      <c r="IS53" s="22"/>
      <c r="IT53" s="22"/>
      <c r="IU53" s="22"/>
    </row>
    <row r="54" spans="1:255" ht="12.75" customHeight="1" x14ac:dyDescent="0.25">
      <c r="A54" s="32"/>
      <c r="B54" s="9" t="s">
        <v>68</v>
      </c>
      <c r="C54" s="115"/>
      <c r="D54" s="136"/>
      <c r="E54" s="121"/>
      <c r="F54" s="120"/>
      <c r="G54" s="118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  <c r="IK54" s="22"/>
      <c r="IL54" s="22"/>
      <c r="IM54" s="22"/>
      <c r="IN54" s="22"/>
      <c r="IO54" s="22"/>
      <c r="IP54" s="22"/>
      <c r="IQ54" s="22"/>
      <c r="IR54" s="22"/>
      <c r="IS54" s="22"/>
      <c r="IT54" s="22"/>
      <c r="IU54" s="22"/>
    </row>
    <row r="55" spans="1:255" ht="12.75" customHeight="1" x14ac:dyDescent="0.25">
      <c r="A55" s="32"/>
      <c r="B55" s="15" t="s">
        <v>69</v>
      </c>
      <c r="C55" s="115" t="s">
        <v>59</v>
      </c>
      <c r="D55" s="136">
        <v>3</v>
      </c>
      <c r="E55" s="121" t="s">
        <v>60</v>
      </c>
      <c r="F55" s="120">
        <v>14814</v>
      </c>
      <c r="G55" s="118">
        <f t="shared" si="2"/>
        <v>44442</v>
      </c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  <c r="IK55" s="22"/>
      <c r="IL55" s="22"/>
      <c r="IM55" s="22"/>
      <c r="IN55" s="22"/>
      <c r="IO55" s="22"/>
      <c r="IP55" s="22"/>
      <c r="IQ55" s="22"/>
      <c r="IR55" s="22"/>
      <c r="IS55" s="22"/>
      <c r="IT55" s="22"/>
      <c r="IU55" s="22"/>
    </row>
    <row r="56" spans="1:255" ht="12.75" customHeight="1" x14ac:dyDescent="0.25">
      <c r="A56" s="32"/>
      <c r="B56" s="9" t="s">
        <v>70</v>
      </c>
      <c r="C56" s="114"/>
      <c r="D56" s="119"/>
      <c r="E56" s="119"/>
      <c r="F56" s="120"/>
      <c r="G56" s="118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  <c r="IL56" s="22"/>
      <c r="IM56" s="22"/>
      <c r="IN56" s="22"/>
      <c r="IO56" s="22"/>
      <c r="IP56" s="22"/>
      <c r="IQ56" s="22"/>
      <c r="IR56" s="22"/>
      <c r="IS56" s="22"/>
      <c r="IT56" s="22"/>
      <c r="IU56" s="22"/>
    </row>
    <row r="57" spans="1:255" ht="12.75" customHeight="1" x14ac:dyDescent="0.25">
      <c r="A57" s="32"/>
      <c r="B57" s="10" t="s">
        <v>71</v>
      </c>
      <c r="C57" s="116" t="s">
        <v>59</v>
      </c>
      <c r="D57" s="137">
        <v>1</v>
      </c>
      <c r="E57" s="122" t="s">
        <v>66</v>
      </c>
      <c r="F57" s="123">
        <v>58100</v>
      </c>
      <c r="G57" s="118">
        <f t="shared" si="2"/>
        <v>58100</v>
      </c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  <c r="IL57" s="22"/>
      <c r="IM57" s="22"/>
      <c r="IN57" s="22"/>
      <c r="IO57" s="22"/>
      <c r="IP57" s="22"/>
      <c r="IQ57" s="22"/>
      <c r="IR57" s="22"/>
      <c r="IS57" s="22"/>
      <c r="IT57" s="22"/>
      <c r="IU57" s="22"/>
    </row>
    <row r="58" spans="1:255" ht="13.5" customHeight="1" x14ac:dyDescent="0.25">
      <c r="A58" s="36"/>
      <c r="B58" s="5" t="s">
        <v>72</v>
      </c>
      <c r="C58" s="6"/>
      <c r="D58" s="124"/>
      <c r="E58" s="124"/>
      <c r="F58" s="124"/>
      <c r="G58" s="125">
        <f>SUM(G42:G57)</f>
        <v>5843692</v>
      </c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  <c r="IL58" s="22"/>
      <c r="IM58" s="22"/>
      <c r="IN58" s="22"/>
      <c r="IO58" s="22"/>
      <c r="IP58" s="22"/>
      <c r="IQ58" s="22"/>
      <c r="IR58" s="22"/>
      <c r="IS58" s="22"/>
      <c r="IT58" s="22"/>
      <c r="IU58" s="22"/>
    </row>
    <row r="59" spans="1:255" ht="12" customHeight="1" x14ac:dyDescent="0.25">
      <c r="A59" s="20"/>
      <c r="B59" s="48"/>
      <c r="C59" s="49"/>
      <c r="D59" s="49"/>
      <c r="E59" s="52"/>
      <c r="F59" s="50"/>
      <c r="G59" s="50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  <c r="IK59" s="22"/>
      <c r="IL59" s="22"/>
      <c r="IM59" s="22"/>
      <c r="IN59" s="22"/>
      <c r="IO59" s="22"/>
      <c r="IP59" s="22"/>
      <c r="IQ59" s="22"/>
      <c r="IR59" s="22"/>
      <c r="IS59" s="22"/>
      <c r="IT59" s="22"/>
      <c r="IU59" s="22"/>
    </row>
    <row r="60" spans="1:255" ht="12" customHeight="1" x14ac:dyDescent="0.25">
      <c r="A60" s="36"/>
      <c r="B60" s="42" t="s">
        <v>73</v>
      </c>
      <c r="C60" s="43"/>
      <c r="D60" s="44"/>
      <c r="E60" s="44"/>
      <c r="F60" s="45"/>
      <c r="G60" s="45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2"/>
      <c r="IM60" s="22"/>
      <c r="IN60" s="22"/>
      <c r="IO60" s="22"/>
      <c r="IP60" s="22"/>
      <c r="IQ60" s="22"/>
      <c r="IR60" s="22"/>
      <c r="IS60" s="22"/>
      <c r="IT60" s="22"/>
      <c r="IU60" s="22"/>
    </row>
    <row r="61" spans="1:255" ht="24" customHeight="1" x14ac:dyDescent="0.25">
      <c r="A61" s="36"/>
      <c r="B61" s="53" t="s">
        <v>74</v>
      </c>
      <c r="C61" s="54" t="s">
        <v>47</v>
      </c>
      <c r="D61" s="54" t="s">
        <v>48</v>
      </c>
      <c r="E61" s="53" t="s">
        <v>24</v>
      </c>
      <c r="F61" s="54" t="s">
        <v>25</v>
      </c>
      <c r="G61" s="53" t="s">
        <v>26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  <c r="IK61" s="22"/>
      <c r="IL61" s="22"/>
      <c r="IM61" s="22"/>
      <c r="IN61" s="22"/>
      <c r="IO61" s="22"/>
      <c r="IP61" s="22"/>
      <c r="IQ61" s="22"/>
      <c r="IR61" s="22"/>
      <c r="IS61" s="22"/>
      <c r="IT61" s="22"/>
      <c r="IU61" s="22"/>
    </row>
    <row r="62" spans="1:255" ht="12.75" customHeight="1" x14ac:dyDescent="0.25">
      <c r="A62" s="25"/>
      <c r="B62" s="11" t="s">
        <v>75</v>
      </c>
      <c r="C62" s="12" t="s">
        <v>115</v>
      </c>
      <c r="D62" s="138">
        <v>11</v>
      </c>
      <c r="E62" s="130" t="s">
        <v>121</v>
      </c>
      <c r="F62" s="141">
        <v>240000</v>
      </c>
      <c r="G62" s="141">
        <f>(D62*F62)</f>
        <v>2640000</v>
      </c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  <c r="IK62" s="22"/>
      <c r="IL62" s="22"/>
      <c r="IM62" s="22"/>
      <c r="IN62" s="22"/>
      <c r="IO62" s="22"/>
      <c r="IP62" s="22"/>
      <c r="IQ62" s="22"/>
      <c r="IR62" s="22"/>
      <c r="IS62" s="22"/>
      <c r="IT62" s="22"/>
      <c r="IU62" s="22"/>
    </row>
    <row r="63" spans="1:255" ht="12.75" customHeight="1" x14ac:dyDescent="0.25">
      <c r="A63" s="25"/>
      <c r="B63" s="11" t="s">
        <v>76</v>
      </c>
      <c r="C63" s="12" t="s">
        <v>77</v>
      </c>
      <c r="D63" s="138">
        <v>1600</v>
      </c>
      <c r="E63" s="130" t="s">
        <v>34</v>
      </c>
      <c r="F63" s="141">
        <v>136</v>
      </c>
      <c r="G63" s="141">
        <f t="shared" ref="G63" si="3">(D63*F63)</f>
        <v>217600</v>
      </c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  <c r="IH63" s="22"/>
      <c r="II63" s="22"/>
      <c r="IJ63" s="22"/>
      <c r="IK63" s="22"/>
      <c r="IL63" s="22"/>
      <c r="IM63" s="22"/>
      <c r="IN63" s="22"/>
      <c r="IO63" s="22"/>
      <c r="IP63" s="22"/>
      <c r="IQ63" s="22"/>
      <c r="IR63" s="22"/>
      <c r="IS63" s="22"/>
      <c r="IT63" s="22"/>
      <c r="IU63" s="22"/>
    </row>
    <row r="64" spans="1:255" ht="12.75" customHeight="1" x14ac:dyDescent="0.25">
      <c r="A64" s="25"/>
      <c r="B64" s="11" t="s">
        <v>78</v>
      </c>
      <c r="C64" s="12" t="s">
        <v>115</v>
      </c>
      <c r="D64" s="138">
        <v>1</v>
      </c>
      <c r="E64" s="130" t="s">
        <v>34</v>
      </c>
      <c r="F64" s="142">
        <v>7000000</v>
      </c>
      <c r="G64" s="142">
        <v>7000000</v>
      </c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22"/>
      <c r="IN64" s="22"/>
      <c r="IO64" s="22"/>
      <c r="IP64" s="22"/>
      <c r="IQ64" s="22"/>
      <c r="IR64" s="22"/>
      <c r="IS64" s="22"/>
      <c r="IT64" s="22"/>
      <c r="IU64" s="22"/>
    </row>
    <row r="65" spans="1:255" ht="13.5" customHeight="1" x14ac:dyDescent="0.25">
      <c r="A65" s="36"/>
      <c r="B65" s="55" t="s">
        <v>79</v>
      </c>
      <c r="C65" s="56"/>
      <c r="D65" s="139"/>
      <c r="E65" s="139"/>
      <c r="F65" s="139"/>
      <c r="G65" s="140">
        <f>SUM(G62:G64)</f>
        <v>9857600</v>
      </c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2"/>
      <c r="IF65" s="22"/>
      <c r="IG65" s="22"/>
      <c r="IH65" s="22"/>
      <c r="II65" s="22"/>
      <c r="IJ65" s="22"/>
      <c r="IK65" s="22"/>
      <c r="IL65" s="22"/>
      <c r="IM65" s="22"/>
      <c r="IN65" s="22"/>
      <c r="IO65" s="22"/>
      <c r="IP65" s="22"/>
      <c r="IQ65" s="22"/>
      <c r="IR65" s="22"/>
      <c r="IS65" s="22"/>
      <c r="IT65" s="22"/>
      <c r="IU65" s="22"/>
    </row>
    <row r="66" spans="1:255" ht="12" customHeight="1" x14ac:dyDescent="0.25">
      <c r="A66" s="20"/>
      <c r="B66" s="57"/>
      <c r="C66" s="57"/>
      <c r="D66" s="57"/>
      <c r="E66" s="57"/>
      <c r="F66" s="58"/>
      <c r="G66" s="58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  <c r="IK66" s="22"/>
      <c r="IL66" s="22"/>
      <c r="IM66" s="22"/>
      <c r="IN66" s="22"/>
      <c r="IO66" s="22"/>
      <c r="IP66" s="22"/>
      <c r="IQ66" s="22"/>
      <c r="IR66" s="22"/>
      <c r="IS66" s="22"/>
      <c r="IT66" s="22"/>
      <c r="IU66" s="22"/>
    </row>
    <row r="67" spans="1:255" ht="12" customHeight="1" x14ac:dyDescent="0.25">
      <c r="A67" s="25"/>
      <c r="B67" s="59" t="s">
        <v>80</v>
      </c>
      <c r="C67" s="60"/>
      <c r="D67" s="60"/>
      <c r="E67" s="60"/>
      <c r="F67" s="60"/>
      <c r="G67" s="61">
        <f>G29+G38+G58+G65</f>
        <v>21276592</v>
      </c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  <c r="IK67" s="22"/>
      <c r="IL67" s="22"/>
      <c r="IM67" s="22"/>
      <c r="IN67" s="22"/>
      <c r="IO67" s="22"/>
      <c r="IP67" s="22"/>
      <c r="IQ67" s="22"/>
      <c r="IR67" s="22"/>
      <c r="IS67" s="22"/>
      <c r="IT67" s="22"/>
      <c r="IU67" s="22"/>
    </row>
    <row r="68" spans="1:255" ht="12" customHeight="1" x14ac:dyDescent="0.25">
      <c r="A68" s="25"/>
      <c r="B68" s="62" t="s">
        <v>81</v>
      </c>
      <c r="C68" s="63"/>
      <c r="D68" s="63"/>
      <c r="E68" s="63"/>
      <c r="F68" s="63"/>
      <c r="G68" s="64">
        <f>G67*0.05</f>
        <v>1063829.6000000001</v>
      </c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  <c r="IK68" s="22"/>
      <c r="IL68" s="22"/>
      <c r="IM68" s="22"/>
      <c r="IN68" s="22"/>
      <c r="IO68" s="22"/>
      <c r="IP68" s="22"/>
      <c r="IQ68" s="22"/>
      <c r="IR68" s="22"/>
      <c r="IS68" s="22"/>
      <c r="IT68" s="22"/>
      <c r="IU68" s="22"/>
    </row>
    <row r="69" spans="1:255" ht="12" customHeight="1" x14ac:dyDescent="0.25">
      <c r="A69" s="25"/>
      <c r="B69" s="65" t="s">
        <v>82</v>
      </c>
      <c r="C69" s="66"/>
      <c r="D69" s="66"/>
      <c r="E69" s="66"/>
      <c r="F69" s="66"/>
      <c r="G69" s="67">
        <f>G68+G67</f>
        <v>22340421.600000001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  <c r="IK69" s="22"/>
      <c r="IL69" s="22"/>
      <c r="IM69" s="22"/>
      <c r="IN69" s="22"/>
      <c r="IO69" s="22"/>
      <c r="IP69" s="22"/>
      <c r="IQ69" s="22"/>
      <c r="IR69" s="22"/>
      <c r="IS69" s="22"/>
      <c r="IT69" s="22"/>
      <c r="IU69" s="22"/>
    </row>
    <row r="70" spans="1:255" ht="12" customHeight="1" x14ac:dyDescent="0.25">
      <c r="A70" s="25"/>
      <c r="B70" s="62" t="s">
        <v>83</v>
      </c>
      <c r="C70" s="63"/>
      <c r="D70" s="63"/>
      <c r="E70" s="63"/>
      <c r="F70" s="63"/>
      <c r="G70" s="64">
        <f>G12</f>
        <v>105000000</v>
      </c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  <c r="IK70" s="22"/>
      <c r="IL70" s="22"/>
      <c r="IM70" s="22"/>
      <c r="IN70" s="22"/>
      <c r="IO70" s="22"/>
      <c r="IP70" s="22"/>
      <c r="IQ70" s="22"/>
      <c r="IR70" s="22"/>
      <c r="IS70" s="22"/>
      <c r="IT70" s="22"/>
      <c r="IU70" s="22"/>
    </row>
    <row r="71" spans="1:255" ht="12" customHeight="1" x14ac:dyDescent="0.25">
      <c r="A71" s="25"/>
      <c r="B71" s="68" t="s">
        <v>84</v>
      </c>
      <c r="C71" s="69"/>
      <c r="D71" s="69"/>
      <c r="E71" s="69"/>
      <c r="F71" s="69"/>
      <c r="G71" s="70">
        <f>G70-G69</f>
        <v>82659578.400000006</v>
      </c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  <c r="IK71" s="22"/>
      <c r="IL71" s="22"/>
      <c r="IM71" s="22"/>
      <c r="IN71" s="22"/>
      <c r="IO71" s="22"/>
      <c r="IP71" s="22"/>
      <c r="IQ71" s="22"/>
      <c r="IR71" s="22"/>
      <c r="IS71" s="22"/>
      <c r="IT71" s="22"/>
      <c r="IU71" s="22"/>
    </row>
    <row r="72" spans="1:255" ht="12" customHeight="1" x14ac:dyDescent="0.25">
      <c r="A72" s="25"/>
      <c r="B72" s="71" t="s">
        <v>103</v>
      </c>
      <c r="C72" s="72"/>
      <c r="D72" s="72"/>
      <c r="E72" s="72"/>
      <c r="F72" s="72"/>
      <c r="G72" s="73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  <c r="IK72" s="22"/>
      <c r="IL72" s="22"/>
      <c r="IM72" s="22"/>
      <c r="IN72" s="22"/>
      <c r="IO72" s="22"/>
      <c r="IP72" s="22"/>
      <c r="IQ72" s="22"/>
      <c r="IR72" s="22"/>
      <c r="IS72" s="22"/>
      <c r="IT72" s="22"/>
      <c r="IU72" s="22"/>
    </row>
    <row r="73" spans="1:255" ht="12.75" customHeight="1" x14ac:dyDescent="0.25">
      <c r="A73" s="25"/>
      <c r="B73" s="74"/>
      <c r="C73" s="72"/>
      <c r="D73" s="72"/>
      <c r="E73" s="72"/>
      <c r="F73" s="72"/>
      <c r="G73" s="73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  <c r="IK73" s="22"/>
      <c r="IL73" s="22"/>
      <c r="IM73" s="22"/>
      <c r="IN73" s="22"/>
      <c r="IO73" s="22"/>
      <c r="IP73" s="22"/>
      <c r="IQ73" s="22"/>
      <c r="IR73" s="22"/>
      <c r="IS73" s="22"/>
      <c r="IT73" s="22"/>
      <c r="IU73" s="22"/>
    </row>
    <row r="75" spans="1:255" ht="11.25" customHeight="1" thickBot="1" x14ac:dyDescent="0.3"/>
    <row r="76" spans="1:255" ht="11.25" customHeight="1" x14ac:dyDescent="0.25">
      <c r="B76" s="75" t="s">
        <v>104</v>
      </c>
      <c r="C76" s="76"/>
      <c r="D76" s="76"/>
      <c r="E76" s="76"/>
      <c r="F76" s="77"/>
      <c r="G76" s="73"/>
    </row>
    <row r="77" spans="1:255" ht="11.25" customHeight="1" x14ac:dyDescent="0.25">
      <c r="B77" s="78" t="s">
        <v>85</v>
      </c>
      <c r="C77" s="79"/>
      <c r="D77" s="79"/>
      <c r="E77" s="79"/>
      <c r="F77" s="80"/>
      <c r="G77" s="73"/>
    </row>
    <row r="78" spans="1:255" ht="11.25" customHeight="1" x14ac:dyDescent="0.25">
      <c r="B78" s="78" t="s">
        <v>86</v>
      </c>
      <c r="C78" s="79"/>
      <c r="D78" s="79"/>
      <c r="E78" s="79"/>
      <c r="F78" s="80"/>
      <c r="G78" s="73"/>
    </row>
    <row r="79" spans="1:255" ht="11.25" customHeight="1" x14ac:dyDescent="0.25">
      <c r="B79" s="78" t="s">
        <v>87</v>
      </c>
      <c r="C79" s="79"/>
      <c r="D79" s="79"/>
      <c r="E79" s="79"/>
      <c r="F79" s="80"/>
      <c r="G79" s="73"/>
    </row>
    <row r="80" spans="1:255" ht="11.25" customHeight="1" x14ac:dyDescent="0.25">
      <c r="B80" s="78" t="s">
        <v>88</v>
      </c>
      <c r="C80" s="79"/>
      <c r="D80" s="79"/>
      <c r="E80" s="79"/>
      <c r="F80" s="80"/>
      <c r="G80" s="73"/>
    </row>
    <row r="81" spans="2:7" ht="11.25" customHeight="1" x14ac:dyDescent="0.25">
      <c r="B81" s="78" t="s">
        <v>89</v>
      </c>
      <c r="C81" s="79"/>
      <c r="D81" s="79"/>
      <c r="E81" s="79"/>
      <c r="F81" s="80"/>
      <c r="G81" s="73"/>
    </row>
    <row r="82" spans="2:7" ht="11.25" customHeight="1" thickBot="1" x14ac:dyDescent="0.3">
      <c r="B82" s="81" t="s">
        <v>90</v>
      </c>
      <c r="C82" s="82"/>
      <c r="D82" s="82"/>
      <c r="E82" s="82"/>
      <c r="F82" s="83"/>
      <c r="G82" s="73"/>
    </row>
    <row r="83" spans="2:7" ht="11.25" customHeight="1" x14ac:dyDescent="0.25">
      <c r="B83" s="74"/>
      <c r="C83" s="79"/>
      <c r="D83" s="79"/>
      <c r="E83" s="79"/>
      <c r="F83" s="79"/>
      <c r="G83" s="73"/>
    </row>
    <row r="84" spans="2:7" ht="11.25" customHeight="1" thickBot="1" x14ac:dyDescent="0.3">
      <c r="B84" s="149" t="s">
        <v>91</v>
      </c>
      <c r="C84" s="150"/>
      <c r="D84" s="84"/>
      <c r="E84" s="85"/>
      <c r="F84" s="85"/>
      <c r="G84" s="73"/>
    </row>
    <row r="85" spans="2:7" ht="11.25" customHeight="1" x14ac:dyDescent="0.25">
      <c r="B85" s="86" t="s">
        <v>74</v>
      </c>
      <c r="C85" s="87" t="s">
        <v>122</v>
      </c>
      <c r="D85" s="88" t="s">
        <v>92</v>
      </c>
      <c r="E85" s="85"/>
      <c r="F85" s="85"/>
      <c r="G85" s="73"/>
    </row>
    <row r="86" spans="2:7" ht="11.25" customHeight="1" x14ac:dyDescent="0.25">
      <c r="B86" s="89" t="s">
        <v>93</v>
      </c>
      <c r="C86" s="90">
        <f>G29</f>
        <v>5225000</v>
      </c>
      <c r="D86" s="91">
        <f>(C86/C92)</f>
        <v>0.23388099354400724</v>
      </c>
      <c r="E86" s="85"/>
      <c r="F86" s="85"/>
      <c r="G86" s="73"/>
    </row>
    <row r="87" spans="2:7" ht="11.25" customHeight="1" x14ac:dyDescent="0.25">
      <c r="B87" s="89" t="s">
        <v>94</v>
      </c>
      <c r="C87" s="92">
        <v>0</v>
      </c>
      <c r="D87" s="91">
        <v>0</v>
      </c>
      <c r="E87" s="85"/>
      <c r="F87" s="85"/>
      <c r="G87" s="73"/>
    </row>
    <row r="88" spans="2:7" ht="11.25" customHeight="1" x14ac:dyDescent="0.25">
      <c r="B88" s="89" t="s">
        <v>95</v>
      </c>
      <c r="C88" s="90">
        <f>G38</f>
        <v>350300</v>
      </c>
      <c r="D88" s="91">
        <f>(C88/C92)</f>
        <v>1.5680097997792485E-2</v>
      </c>
      <c r="E88" s="85"/>
      <c r="F88" s="85"/>
      <c r="G88" s="73"/>
    </row>
    <row r="89" spans="2:7" ht="11.25" customHeight="1" x14ac:dyDescent="0.25">
      <c r="B89" s="89" t="s">
        <v>46</v>
      </c>
      <c r="C89" s="90">
        <f>G58</f>
        <v>5843692</v>
      </c>
      <c r="D89" s="91">
        <f>(C89/C92)</f>
        <v>0.26157483079907495</v>
      </c>
      <c r="E89" s="85"/>
      <c r="F89" s="85"/>
      <c r="G89" s="73"/>
    </row>
    <row r="90" spans="2:7" ht="11.25" customHeight="1" x14ac:dyDescent="0.25">
      <c r="B90" s="89" t="s">
        <v>96</v>
      </c>
      <c r="C90" s="93">
        <f>G65</f>
        <v>9857600</v>
      </c>
      <c r="D90" s="91">
        <f>(C90/C92)</f>
        <v>0.44124503004007765</v>
      </c>
      <c r="E90" s="94"/>
      <c r="F90" s="94"/>
      <c r="G90" s="73"/>
    </row>
    <row r="91" spans="2:7" ht="11.25" customHeight="1" x14ac:dyDescent="0.25">
      <c r="B91" s="89" t="s">
        <v>97</v>
      </c>
      <c r="C91" s="93">
        <f>G68</f>
        <v>1063829.6000000001</v>
      </c>
      <c r="D91" s="91">
        <f>(C91/C92)</f>
        <v>4.7619047619047623E-2</v>
      </c>
      <c r="E91" s="94"/>
      <c r="F91" s="94"/>
      <c r="G91" s="73"/>
    </row>
    <row r="92" spans="2:7" ht="11.25" customHeight="1" thickBot="1" x14ac:dyDescent="0.3">
      <c r="B92" s="95" t="s">
        <v>123</v>
      </c>
      <c r="C92" s="96">
        <f>SUM(C86:C91)</f>
        <v>22340421.600000001</v>
      </c>
      <c r="D92" s="97">
        <f>SUM(D86:D91)</f>
        <v>1</v>
      </c>
      <c r="E92" s="94"/>
      <c r="F92" s="94"/>
      <c r="G92" s="73"/>
    </row>
    <row r="93" spans="2:7" ht="11.25" customHeight="1" x14ac:dyDescent="0.25">
      <c r="B93" s="74"/>
      <c r="C93" s="72"/>
      <c r="D93" s="72"/>
      <c r="E93" s="72"/>
      <c r="F93" s="72"/>
      <c r="G93" s="73"/>
    </row>
    <row r="94" spans="2:7" ht="11.25" customHeight="1" x14ac:dyDescent="0.25">
      <c r="B94" s="19"/>
      <c r="C94" s="72"/>
      <c r="D94" s="72"/>
      <c r="E94" s="72"/>
      <c r="F94" s="72"/>
      <c r="G94" s="73"/>
    </row>
    <row r="95" spans="2:7" ht="11.25" customHeight="1" thickBot="1" x14ac:dyDescent="0.3">
      <c r="B95" s="98"/>
      <c r="C95" s="99" t="s">
        <v>98</v>
      </c>
      <c r="D95" s="100"/>
      <c r="E95" s="101"/>
      <c r="F95" s="102"/>
      <c r="G95" s="73"/>
    </row>
    <row r="96" spans="2:7" ht="11.25" customHeight="1" x14ac:dyDescent="0.25">
      <c r="B96" s="103" t="s">
        <v>116</v>
      </c>
      <c r="C96" s="104">
        <v>25000</v>
      </c>
      <c r="D96" s="104">
        <v>30000</v>
      </c>
      <c r="E96" s="105">
        <v>35000</v>
      </c>
      <c r="F96" s="106"/>
      <c r="G96" s="107"/>
    </row>
    <row r="97" spans="2:7" ht="11.25" customHeight="1" thickBot="1" x14ac:dyDescent="0.3">
      <c r="B97" s="95" t="s">
        <v>99</v>
      </c>
      <c r="C97" s="96">
        <f>(C92/C96)</f>
        <v>893.61686400000008</v>
      </c>
      <c r="D97" s="96">
        <f>(C92/D96)</f>
        <v>744.68072000000006</v>
      </c>
      <c r="E97" s="108">
        <f>(C92/E96)</f>
        <v>638.29776000000004</v>
      </c>
      <c r="F97" s="106"/>
      <c r="G97" s="107"/>
    </row>
    <row r="98" spans="2:7" ht="11.25" customHeight="1" x14ac:dyDescent="0.25">
      <c r="B98" s="71" t="s">
        <v>100</v>
      </c>
      <c r="C98" s="79"/>
      <c r="D98" s="79"/>
      <c r="E98" s="79"/>
      <c r="F98" s="79"/>
      <c r="G98" s="79"/>
    </row>
  </sheetData>
  <mergeCells count="8">
    <mergeCell ref="E9:F9"/>
    <mergeCell ref="E14:F14"/>
    <mergeCell ref="B84:C84"/>
    <mergeCell ref="E15:F15"/>
    <mergeCell ref="B17:G17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2022-07-01T15:05:56Z</dcterms:modified>
  <cp:category/>
  <cp:contentStatus/>
</cp:coreProperties>
</file>