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VILCUN\"/>
    </mc:Choice>
  </mc:AlternateContent>
  <bookViews>
    <workbookView xWindow="0" yWindow="0" windowWidth="19200" windowHeight="7305"/>
  </bookViews>
  <sheets>
    <sheet name="FRUTILLA" sheetId="1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0" i="12" l="1"/>
  <c r="G50" i="12" l="1"/>
  <c r="G51" i="12" s="1"/>
  <c r="C74" i="12" s="1"/>
  <c r="G45" i="12"/>
  <c r="G44" i="12"/>
  <c r="G43" i="12"/>
  <c r="G41" i="12"/>
  <c r="G40" i="12"/>
  <c r="G39" i="12"/>
  <c r="C72" i="12"/>
  <c r="G23" i="12"/>
  <c r="G22" i="12"/>
  <c r="G21" i="12"/>
  <c r="G12" i="12"/>
  <c r="G56" i="12" s="1"/>
  <c r="G24" i="12" l="1"/>
  <c r="C70" i="12" s="1"/>
  <c r="G46" i="12"/>
  <c r="C73" i="12" s="1"/>
  <c r="G53" i="12" l="1"/>
  <c r="G54" i="12" s="1"/>
  <c r="G55" i="12" s="1"/>
  <c r="D81" i="12" l="1"/>
  <c r="G57" i="12"/>
  <c r="C75" i="12"/>
  <c r="C76" i="12" s="1"/>
  <c r="D70" i="12" s="1"/>
  <c r="E81" i="12"/>
  <c r="C81" i="12"/>
  <c r="D72" i="12" l="1"/>
  <c r="D74" i="12"/>
  <c r="D73" i="12"/>
  <c r="D75" i="12"/>
  <c r="D76" i="12" l="1"/>
</calcChain>
</file>

<file path=xl/sharedStrings.xml><?xml version="1.0" encoding="utf-8"?>
<sst xmlns="http://schemas.openxmlformats.org/spreadsheetml/2006/main" count="125" uniqueCount="91">
  <si>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</si>
  <si>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</si>
  <si>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</si>
  <si>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</si>
  <si>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</si>
  <si>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</si>
  <si>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</si>
  <si>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</si>
  <si>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</si>
  <si>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</si>
  <si>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</si>
  <si>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</si>
  <si>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</si>
  <si>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</si>
  <si>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</si>
  <si>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</si>
  <si>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</si>
  <si>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</si>
  <si>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</si>
  <si>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</si>
  <si>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</si>
  <si>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</si>
  <si>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</si>
  <si>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</si>
  <si>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</si>
  <si>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</si>
  <si>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Agosto-Septiembre</t>
  </si>
  <si>
    <t>Septiembre-Octubre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</si>
  <si>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</si>
  <si>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</si>
  <si>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</si>
  <si>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</si>
  <si>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</si>
  <si>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</si>
  <si>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</si>
  <si>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</si>
  <si>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</si>
  <si>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</si>
  <si>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</si>
  <si>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</si>
  <si>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</si>
  <si>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</si>
  <si>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</si>
  <si>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</si>
  <si>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</si>
  <si>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</si>
  <si>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</si>
  <si>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</si>
  <si>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</si>
  <si>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</si>
  <si>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</si>
  <si>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</si>
  <si>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</si>
  <si>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</si>
  <si>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</si>
  <si>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</si>
  <si>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</si>
  <si>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</si>
  <si>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</si>
  <si>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ARUCANIA</t>
  </si>
  <si>
    <t>VILCUN</t>
  </si>
  <si>
    <t>Riego</t>
  </si>
  <si>
    <t>Sulfomag</t>
  </si>
  <si>
    <t>MERCADO LOCAL</t>
  </si>
  <si>
    <t>SEQUIA/HELADAS</t>
  </si>
  <si>
    <t>FERTLIZANTES</t>
  </si>
  <si>
    <t>Zero</t>
  </si>
  <si>
    <t>cc</t>
  </si>
  <si>
    <t>SFT</t>
  </si>
  <si>
    <t>Fletes</t>
  </si>
  <si>
    <t>ALBION</t>
  </si>
  <si>
    <t>Aplicación</t>
  </si>
  <si>
    <t>Recoleccion, Poda y otros</t>
  </si>
  <si>
    <t>Septiembre- Octubre</t>
  </si>
  <si>
    <t>Noviembre-Febrero</t>
  </si>
  <si>
    <t>Septiembre-Febrero</t>
  </si>
  <si>
    <t>Nitrogeno</t>
  </si>
  <si>
    <t>FITOSANITARIOS</t>
  </si>
  <si>
    <t>Clartex</t>
  </si>
  <si>
    <t>Matalaxil</t>
  </si>
  <si>
    <t>Mayo-Junio</t>
  </si>
  <si>
    <t>RENDIMIENTO (Kg/Há.)</t>
  </si>
  <si>
    <t>DICIEMBRE 2022</t>
  </si>
  <si>
    <t>ESCENARIOS COSTO UNITARIO  ($/kilo)</t>
  </si>
  <si>
    <t>Rendimiento (kilos/há)</t>
  </si>
  <si>
    <t>Costo unitario ($/kilo) (*)</t>
  </si>
  <si>
    <t>FRUTILLA  AÑO 2</t>
  </si>
  <si>
    <t>PRECIO ESPERADO ($/kilo)</t>
  </si>
  <si>
    <t>u</t>
  </si>
  <si>
    <t>$/há</t>
  </si>
  <si>
    <t>COSTO TOTAL/há.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</si>
</sst>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4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right" wrapText="1"/>
    </xf>
    <xf numFmtId="3" fontId="2" fillId="2" borderId="6" xfId="0" applyNumberFormat="1" applyFont="1" applyFill="1" applyBorder="1" applyAlignment="1">
      <alignment horizontal="right" wrapText="1"/>
    </xf>
    <xf numFmtId="0" fontId="0" fillId="2" borderId="10" xfId="0" applyFont="1" applyFill="1" applyBorder="1" applyAlignment="1"/>
    <xf numFmtId="49" fontId="2" fillId="2" borderId="6" xfId="0" applyNumberFormat="1" applyFont="1" applyFill="1" applyBorder="1" applyAlignment="1">
      <alignment horizontal="center" wrapText="1"/>
    </xf>
    <xf numFmtId="0" fontId="2" fillId="2" borderId="6" xfId="0" applyNumberFormat="1" applyFont="1" applyFill="1" applyBorder="1" applyAlignment="1">
      <alignment wrapText="1"/>
    </xf>
    <xf numFmtId="0" fontId="3" fillId="3" borderId="6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/>
    <xf numFmtId="3" fontId="2" fillId="2" borderId="6" xfId="0" applyNumberFormat="1" applyFont="1" applyFill="1" applyBorder="1" applyAlignment="1"/>
    <xf numFmtId="49" fontId="4" fillId="2" borderId="6" xfId="0" applyNumberFormat="1" applyFont="1" applyFill="1" applyBorder="1" applyAlignment="1"/>
    <xf numFmtId="0" fontId="2" fillId="2" borderId="6" xfId="0" applyFont="1" applyFill="1" applyBorder="1" applyAlignment="1">
      <alignment horizontal="center"/>
    </xf>
    <xf numFmtId="0" fontId="0" fillId="2" borderId="20" xfId="0" applyFont="1" applyFill="1" applyBorder="1" applyAlignment="1"/>
    <xf numFmtId="0" fontId="10" fillId="6" borderId="22" xfId="0" applyFont="1" applyFill="1" applyBorder="1" applyAlignment="1"/>
    <xf numFmtId="49" fontId="8" fillId="7" borderId="23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165" fontId="8" fillId="2" borderId="6" xfId="0" applyNumberFormat="1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0" fontId="5" fillId="6" borderId="22" xfId="0" applyFont="1" applyFill="1" applyBorder="1" applyAlignment="1">
      <alignment vertical="center"/>
    </xf>
    <xf numFmtId="164" fontId="1" fillId="2" borderId="22" xfId="0" applyNumberFormat="1" applyFont="1" applyFill="1" applyBorder="1" applyAlignment="1">
      <alignment vertical="center"/>
    </xf>
    <xf numFmtId="164" fontId="12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49" fontId="8" fillId="7" borderId="33" xfId="0" applyNumberFormat="1" applyFont="1" applyFill="1" applyBorder="1" applyAlignment="1">
      <alignment vertical="center"/>
    </xf>
    <xf numFmtId="49" fontId="10" fillId="7" borderId="34" xfId="0" applyNumberFormat="1" applyFont="1" applyFill="1" applyBorder="1" applyAlignment="1"/>
    <xf numFmtId="49" fontId="8" fillId="2" borderId="35" xfId="0" applyNumberFormat="1" applyFont="1" applyFill="1" applyBorder="1" applyAlignment="1">
      <alignment vertical="center"/>
    </xf>
    <xf numFmtId="9" fontId="10" fillId="2" borderId="36" xfId="0" applyNumberFormat="1" applyFont="1" applyFill="1" applyBorder="1" applyAlignment="1"/>
    <xf numFmtId="49" fontId="8" fillId="7" borderId="37" xfId="0" applyNumberFormat="1" applyFont="1" applyFill="1" applyBorder="1" applyAlignment="1">
      <alignment vertical="center"/>
    </xf>
    <xf numFmtId="165" fontId="8" fillId="7" borderId="38" xfId="0" applyNumberFormat="1" applyFont="1" applyFill="1" applyBorder="1" applyAlignment="1">
      <alignment vertical="center"/>
    </xf>
    <xf numFmtId="9" fontId="8" fillId="7" borderId="39" xfId="0" applyNumberFormat="1" applyFont="1" applyFill="1" applyBorder="1" applyAlignment="1">
      <alignment vertical="center"/>
    </xf>
    <xf numFmtId="0" fontId="10" fillId="8" borderId="42" xfId="0" applyFont="1" applyFill="1" applyBorder="1" applyAlignment="1"/>
    <xf numFmtId="0" fontId="10" fillId="2" borderId="22" xfId="0" applyFont="1" applyFill="1" applyBorder="1" applyAlignment="1">
      <alignment vertical="center"/>
    </xf>
    <xf numFmtId="49" fontId="10" fillId="2" borderId="22" xfId="0" applyNumberFormat="1" applyFont="1" applyFill="1" applyBorder="1" applyAlignment="1">
      <alignment vertical="center"/>
    </xf>
    <xf numFmtId="49" fontId="8" fillId="2" borderId="43" xfId="0" applyNumberFormat="1" applyFont="1" applyFill="1" applyBorder="1" applyAlignment="1">
      <alignment vertical="center"/>
    </xf>
    <xf numFmtId="0" fontId="10" fillId="2" borderId="44" xfId="0" applyFont="1" applyFill="1" applyBorder="1" applyAlignment="1"/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49" fontId="10" fillId="2" borderId="48" xfId="0" applyNumberFormat="1" applyFont="1" applyFill="1" applyBorder="1" applyAlignment="1">
      <alignment vertical="center"/>
    </xf>
    <xf numFmtId="0" fontId="10" fillId="2" borderId="49" xfId="0" applyFont="1" applyFill="1" applyBorder="1" applyAlignment="1"/>
    <xf numFmtId="0" fontId="10" fillId="2" borderId="50" xfId="0" applyFont="1" applyFill="1" applyBorder="1" applyAlignment="1"/>
    <xf numFmtId="0" fontId="8" fillId="6" borderId="22" xfId="0" applyFont="1" applyFill="1" applyBorder="1" applyAlignment="1">
      <alignment vertical="center"/>
    </xf>
    <xf numFmtId="0" fontId="5" fillId="8" borderId="21" xfId="0" applyFont="1" applyFill="1" applyBorder="1" applyAlignment="1">
      <alignment vertical="center"/>
    </xf>
    <xf numFmtId="49" fontId="13" fillId="8" borderId="22" xfId="0" applyNumberFormat="1" applyFont="1" applyFill="1" applyBorder="1" applyAlignment="1">
      <alignment vertical="center"/>
    </xf>
    <xf numFmtId="0" fontId="5" fillId="8" borderId="22" xfId="0" applyFont="1" applyFill="1" applyBorder="1" applyAlignment="1">
      <alignment vertical="center"/>
    </xf>
    <xf numFmtId="0" fontId="5" fillId="8" borderId="51" xfId="0" applyFont="1" applyFill="1" applyBorder="1" applyAlignment="1">
      <alignment vertical="center"/>
    </xf>
    <xf numFmtId="49" fontId="8" fillId="7" borderId="52" xfId="0" applyNumberFormat="1" applyFont="1" applyFill="1" applyBorder="1" applyAlignment="1">
      <alignment vertical="center"/>
    </xf>
    <xf numFmtId="165" fontId="8" fillId="7" borderId="39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49" fontId="2" fillId="2" borderId="56" xfId="0" applyNumberFormat="1" applyFont="1" applyFill="1" applyBorder="1" applyAlignment="1">
      <alignment horizontal="center" wrapText="1"/>
    </xf>
    <xf numFmtId="49" fontId="3" fillId="3" borderId="57" xfId="0" applyNumberFormat="1" applyFont="1" applyFill="1" applyBorder="1" applyAlignment="1">
      <alignment vertical="center"/>
    </xf>
    <xf numFmtId="3" fontId="0" fillId="0" borderId="0" xfId="0" applyNumberFormat="1" applyFont="1" applyAlignment="1"/>
    <xf numFmtId="49" fontId="2" fillId="2" borderId="59" xfId="0" applyNumberFormat="1" applyFont="1" applyFill="1" applyBorder="1" applyAlignment="1">
      <alignment horizontal="center"/>
    </xf>
    <xf numFmtId="0" fontId="2" fillId="2" borderId="59" xfId="0" applyFont="1" applyFill="1" applyBorder="1" applyAlignment="1">
      <alignment horizontal="center"/>
    </xf>
    <xf numFmtId="3" fontId="2" fillId="2" borderId="56" xfId="0" applyNumberFormat="1" applyFont="1" applyFill="1" applyBorder="1" applyAlignment="1"/>
    <xf numFmtId="0" fontId="4" fillId="2" borderId="58" xfId="0" applyFont="1" applyFill="1" applyBorder="1" applyAlignment="1">
      <alignment horizontal="left" vertical="center" wrapText="1"/>
    </xf>
    <xf numFmtId="3" fontId="2" fillId="0" borderId="55" xfId="0" applyNumberFormat="1" applyFont="1" applyBorder="1" applyAlignment="1"/>
    <xf numFmtId="49" fontId="2" fillId="2" borderId="6" xfId="0" applyNumberFormat="1" applyFont="1" applyFill="1" applyBorder="1" applyAlignment="1">
      <alignment wrapText="1"/>
    </xf>
    <xf numFmtId="49" fontId="2" fillId="2" borderId="6" xfId="0" applyNumberFormat="1" applyFont="1" applyFill="1" applyBorder="1" applyAlignment="1"/>
    <xf numFmtId="0" fontId="2" fillId="2" borderId="6" xfId="0" applyFont="1" applyFill="1" applyBorder="1" applyAlignment="1"/>
    <xf numFmtId="49" fontId="14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8" xfId="0" applyNumberFormat="1" applyFont="1" applyFill="1" applyBorder="1" applyAlignment="1">
      <alignment horizontal="center" vertical="center" wrapText="1"/>
    </xf>
    <xf numFmtId="49" fontId="14" fillId="3" borderId="6" xfId="0" applyNumberFormat="1" applyFont="1" applyFill="1" applyBorder="1" applyAlignment="1">
      <alignment horizontal="center" vertical="center" wrapText="1"/>
    </xf>
    <xf numFmtId="3" fontId="16" fillId="0" borderId="55" xfId="0" applyNumberFormat="1" applyFont="1" applyBorder="1" applyAlignment="1">
      <alignment horizontal="left"/>
    </xf>
    <xf numFmtId="3" fontId="2" fillId="2" borderId="12" xfId="0" applyNumberFormat="1" applyFont="1" applyFill="1" applyBorder="1" applyAlignment="1"/>
    <xf numFmtId="49" fontId="14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5" xfId="0" applyNumberFormat="1" applyFont="1" applyFill="1" applyBorder="1" applyAlignment="1">
      <alignment horizontal="center" vertical="center"/>
    </xf>
    <xf numFmtId="49" fontId="14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3" fillId="3" borderId="60" xfId="0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3" fillId="3" borderId="19" xfId="0" applyNumberFormat="1" applyFont="1" applyFill="1" applyBorder="1" applyAlignment="1">
      <alignment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vertical="center"/>
    </xf>
    <xf numFmtId="3" fontId="3" fillId="3" borderId="19" xfId="0" applyNumberFormat="1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4" fillId="5" borderId="26" xfId="0" applyNumberFormat="1" applyFont="1" applyFill="1" applyBorder="1" applyAlignment="1">
      <alignment vertical="center"/>
    </xf>
    <xf numFmtId="0" fontId="14" fillId="5" borderId="27" xfId="0" applyFont="1" applyFill="1" applyBorder="1" applyAlignment="1">
      <alignment vertical="center"/>
    </xf>
    <xf numFmtId="164" fontId="14" fillId="5" borderId="28" xfId="0" applyNumberFormat="1" applyFont="1" applyFill="1" applyBorder="1" applyAlignment="1">
      <alignment vertical="center"/>
    </xf>
    <xf numFmtId="49" fontId="14" fillId="3" borderId="29" xfId="0" applyNumberFormat="1" applyFont="1" applyFill="1" applyBorder="1" applyAlignment="1">
      <alignment vertical="center"/>
    </xf>
    <xf numFmtId="0" fontId="14" fillId="3" borderId="15" xfId="0" applyFont="1" applyFill="1" applyBorder="1" applyAlignment="1">
      <alignment vertical="center"/>
    </xf>
    <xf numFmtId="164" fontId="14" fillId="3" borderId="30" xfId="0" applyNumberFormat="1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15" xfId="0" applyFont="1" applyFill="1" applyBorder="1" applyAlignment="1">
      <alignment vertical="center"/>
    </xf>
    <xf numFmtId="164" fontId="14" fillId="5" borderId="30" xfId="0" applyNumberFormat="1" applyFont="1" applyFill="1" applyBorder="1" applyAlignment="1">
      <alignment vertical="center"/>
    </xf>
    <xf numFmtId="49" fontId="14" fillId="5" borderId="31" xfId="0" applyNumberFormat="1" applyFont="1" applyFill="1" applyBorder="1" applyAlignment="1">
      <alignment vertical="center"/>
    </xf>
    <xf numFmtId="0" fontId="14" fillId="5" borderId="32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right" wrapText="1"/>
    </xf>
    <xf numFmtId="0" fontId="3" fillId="3" borderId="6" xfId="0" applyFont="1" applyFill="1" applyBorder="1" applyAlignment="1">
      <alignment horizontal="right" vertical="center"/>
    </xf>
    <xf numFmtId="3" fontId="3" fillId="3" borderId="6" xfId="0" applyNumberFormat="1" applyFont="1" applyFill="1" applyBorder="1" applyAlignment="1">
      <alignment horizontal="right" vertical="center"/>
    </xf>
    <xf numFmtId="164" fontId="14" fillId="5" borderId="32" xfId="0" applyNumberFormat="1" applyFont="1" applyFill="1" applyBorder="1" applyAlignment="1">
      <alignment vertical="center"/>
    </xf>
    <xf numFmtId="3" fontId="8" fillId="7" borderId="53" xfId="0" applyNumberFormat="1" applyFont="1" applyFill="1" applyBorder="1" applyAlignment="1">
      <alignment vertical="center"/>
    </xf>
    <xf numFmtId="3" fontId="8" fillId="7" borderId="54" xfId="0" applyNumberFormat="1" applyFont="1" applyFill="1" applyBorder="1" applyAlignment="1">
      <alignment vertical="center"/>
    </xf>
    <xf numFmtId="49" fontId="15" fillId="3" borderId="6" xfId="0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49" fontId="13" fillId="8" borderId="40" xfId="0" applyNumberFormat="1" applyFont="1" applyFill="1" applyBorder="1" applyAlignment="1">
      <alignment vertical="center"/>
    </xf>
    <xf numFmtId="0" fontId="8" fillId="8" borderId="41" xfId="0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2" fillId="2" borderId="6" xfId="0" applyNumberFormat="1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49" fontId="2" fillId="2" borderId="6" xfId="0" applyNumberFormat="1" applyFont="1" applyFill="1" applyBorder="1" applyAlignment="1"/>
    <xf numFmtId="0" fontId="2" fillId="2" borderId="6" xfId="0" applyFont="1" applyFill="1" applyBorder="1" applyAlignment="1"/>
    <xf numFmtId="49" fontId="2" fillId="9" borderId="6" xfId="0" applyNumberFormat="1" applyFont="1" applyFill="1" applyBorder="1" applyAlignment="1">
      <alignment horizontal="left"/>
    </xf>
    <xf numFmtId="49" fontId="2" fillId="0" borderId="6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/>
    </xf>
    <xf numFmtId="49" fontId="2" fillId="2" borderId="6" xfId="0" applyNumberFormat="1" applyFont="1" applyFill="1" applyBorder="1" applyAlignment="1">
      <alignment horizontal="left" wrapText="1"/>
    </xf>
    <xf numFmtId="14" fontId="2" fillId="2" borderId="6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0</xdr:rowOff>
    </xdr:from>
    <xdr:to>
      <xdr:col>7</xdr:col>
      <xdr:colOff>23814</xdr:colOff>
      <xdr:row>7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90500"/>
          <a:ext cx="5700714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2"/>
  <sheetViews>
    <sheetView showGridLines="0" tabSelected="1" workbookViewId="0">
      <selection activeCell="J10" sqref="J1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28515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.2" customHeight="1" x14ac:dyDescent="0.25">
      <c r="A9" s="5"/>
      <c r="B9" s="78" t="s">
        <v>0</v>
      </c>
      <c r="C9" s="143" t="s">
        <v>86</v>
      </c>
      <c r="D9" s="79"/>
      <c r="E9" s="137" t="s">
        <v>81</v>
      </c>
      <c r="F9" s="138"/>
      <c r="G9" s="22">
        <v>20000</v>
      </c>
    </row>
    <row r="10" spans="1:7" ht="15" x14ac:dyDescent="0.25">
      <c r="A10" s="5"/>
      <c r="B10" s="6" t="s">
        <v>1</v>
      </c>
      <c r="C10" s="144" t="s">
        <v>70</v>
      </c>
      <c r="D10" s="79"/>
      <c r="E10" s="139" t="s">
        <v>2</v>
      </c>
      <c r="F10" s="140"/>
      <c r="G10" s="7" t="s">
        <v>82</v>
      </c>
    </row>
    <row r="11" spans="1:7" ht="15" x14ac:dyDescent="0.25">
      <c r="A11" s="5"/>
      <c r="B11" s="6" t="s">
        <v>3</v>
      </c>
      <c r="C11" s="145" t="s">
        <v>4</v>
      </c>
      <c r="D11" s="79"/>
      <c r="E11" s="139" t="s">
        <v>87</v>
      </c>
      <c r="F11" s="140"/>
      <c r="G11" s="22">
        <v>1500</v>
      </c>
    </row>
    <row r="12" spans="1:7" ht="11.25" customHeight="1" x14ac:dyDescent="0.25">
      <c r="A12" s="5"/>
      <c r="B12" s="6" t="s">
        <v>5</v>
      </c>
      <c r="C12" s="146" t="s">
        <v>59</v>
      </c>
      <c r="D12" s="79"/>
      <c r="E12" s="76" t="s">
        <v>6</v>
      </c>
      <c r="F12" s="77"/>
      <c r="G12" s="9">
        <f>(G9*G11)</f>
        <v>30000000</v>
      </c>
    </row>
    <row r="13" spans="1:7" ht="11.25" customHeight="1" x14ac:dyDescent="0.25">
      <c r="A13" s="5"/>
      <c r="B13" s="6" t="s">
        <v>7</v>
      </c>
      <c r="C13" s="145" t="s">
        <v>60</v>
      </c>
      <c r="D13" s="79"/>
      <c r="E13" s="139" t="s">
        <v>8</v>
      </c>
      <c r="F13" s="140"/>
      <c r="G13" s="7" t="s">
        <v>63</v>
      </c>
    </row>
    <row r="14" spans="1:7" ht="13.7" customHeight="1" x14ac:dyDescent="0.25">
      <c r="A14" s="5"/>
      <c r="B14" s="6" t="s">
        <v>9</v>
      </c>
      <c r="C14" s="145" t="s">
        <v>60</v>
      </c>
      <c r="D14" s="79"/>
      <c r="E14" s="139" t="s">
        <v>10</v>
      </c>
      <c r="F14" s="140"/>
      <c r="G14" s="7" t="s">
        <v>82</v>
      </c>
    </row>
    <row r="15" spans="1:7" ht="15" x14ac:dyDescent="0.25">
      <c r="A15" s="5"/>
      <c r="B15" s="6" t="s">
        <v>11</v>
      </c>
      <c r="C15" s="147">
        <v>44734</v>
      </c>
      <c r="D15" s="79"/>
      <c r="E15" s="141" t="s">
        <v>12</v>
      </c>
      <c r="F15" s="142"/>
      <c r="G15" s="8" t="s">
        <v>64</v>
      </c>
    </row>
    <row r="16" spans="1:7" ht="12.2" customHeight="1" x14ac:dyDescent="0.25">
      <c r="A16" s="2"/>
      <c r="B16" s="80"/>
      <c r="C16" s="81"/>
      <c r="D16" s="82"/>
      <c r="E16" s="83"/>
      <c r="F16" s="83"/>
      <c r="G16" s="84"/>
    </row>
    <row r="17" spans="1:7" ht="12.2" customHeight="1" x14ac:dyDescent="0.25">
      <c r="A17" s="10"/>
      <c r="B17" s="133" t="s">
        <v>13</v>
      </c>
      <c r="C17" s="134"/>
      <c r="D17" s="134"/>
      <c r="E17" s="134"/>
      <c r="F17" s="134"/>
      <c r="G17" s="134"/>
    </row>
    <row r="18" spans="1:7" ht="12.2" customHeight="1" x14ac:dyDescent="0.25">
      <c r="A18" s="2"/>
      <c r="B18" s="85"/>
      <c r="C18" s="86"/>
      <c r="D18" s="86"/>
      <c r="E18" s="86"/>
      <c r="F18" s="87"/>
      <c r="G18" s="87"/>
    </row>
    <row r="19" spans="1:7" ht="12.2" customHeight="1" x14ac:dyDescent="0.25">
      <c r="A19" s="5"/>
      <c r="B19" s="88" t="s">
        <v>14</v>
      </c>
      <c r="C19" s="89"/>
      <c r="D19" s="90"/>
      <c r="E19" s="90"/>
      <c r="F19" s="90"/>
      <c r="G19" s="90"/>
    </row>
    <row r="20" spans="1:7" ht="24" customHeight="1" x14ac:dyDescent="0.25">
      <c r="A20" s="10"/>
      <c r="B20" s="91" t="s">
        <v>15</v>
      </c>
      <c r="C20" s="92" t="s">
        <v>16</v>
      </c>
      <c r="D20" s="92" t="s">
        <v>17</v>
      </c>
      <c r="E20" s="92" t="s">
        <v>18</v>
      </c>
      <c r="F20" s="92" t="s">
        <v>19</v>
      </c>
      <c r="G20" s="92" t="s">
        <v>20</v>
      </c>
    </row>
    <row r="21" spans="1:7" ht="12.75" customHeight="1" x14ac:dyDescent="0.25">
      <c r="A21" s="36"/>
      <c r="B21" s="93" t="s">
        <v>71</v>
      </c>
      <c r="C21" s="67" t="s">
        <v>21</v>
      </c>
      <c r="D21" s="127">
        <v>20</v>
      </c>
      <c r="E21" s="8" t="s">
        <v>73</v>
      </c>
      <c r="F21" s="9">
        <v>15000</v>
      </c>
      <c r="G21" s="9">
        <f>(D21*F21)</f>
        <v>300000</v>
      </c>
    </row>
    <row r="22" spans="1:7" ht="12.75" customHeight="1" x14ac:dyDescent="0.25">
      <c r="A22" s="36"/>
      <c r="B22" s="93" t="s">
        <v>72</v>
      </c>
      <c r="C22" s="67" t="s">
        <v>21</v>
      </c>
      <c r="D22" s="127">
        <v>350</v>
      </c>
      <c r="E22" s="8" t="s">
        <v>74</v>
      </c>
      <c r="F22" s="9">
        <v>15000</v>
      </c>
      <c r="G22" s="9">
        <f t="shared" ref="G22:G23" si="0">(D22*F22)</f>
        <v>5250000</v>
      </c>
    </row>
    <row r="23" spans="1:7" ht="12.75" customHeight="1" x14ac:dyDescent="0.25">
      <c r="A23" s="36"/>
      <c r="B23" s="93" t="s">
        <v>61</v>
      </c>
      <c r="C23" s="67" t="s">
        <v>21</v>
      </c>
      <c r="D23" s="127">
        <v>17</v>
      </c>
      <c r="E23" s="8" t="s">
        <v>75</v>
      </c>
      <c r="F23" s="9">
        <v>15000</v>
      </c>
      <c r="G23" s="9">
        <f t="shared" si="0"/>
        <v>255000</v>
      </c>
    </row>
    <row r="24" spans="1:7" s="1" customFormat="1" ht="12.75" customHeight="1" x14ac:dyDescent="0.25">
      <c r="A24" s="10"/>
      <c r="B24" s="68" t="s">
        <v>22</v>
      </c>
      <c r="C24" s="13"/>
      <c r="D24" s="128"/>
      <c r="E24" s="128"/>
      <c r="F24" s="128"/>
      <c r="G24" s="129">
        <f>SUM(G21:G23)</f>
        <v>5805000</v>
      </c>
    </row>
    <row r="25" spans="1:7" s="1" customFormat="1" ht="12.2" customHeight="1" x14ac:dyDescent="0.25">
      <c r="A25" s="2"/>
      <c r="B25" s="85"/>
      <c r="C25" s="87"/>
      <c r="D25" s="87"/>
      <c r="E25" s="87"/>
      <c r="F25" s="94"/>
      <c r="G25" s="94"/>
    </row>
    <row r="26" spans="1:7" s="1" customFormat="1" ht="12.2" customHeight="1" x14ac:dyDescent="0.25">
      <c r="A26" s="5"/>
      <c r="B26" s="95" t="s">
        <v>23</v>
      </c>
      <c r="C26" s="96"/>
      <c r="D26" s="97"/>
      <c r="E26" s="97"/>
      <c r="F26" s="98"/>
      <c r="G26" s="98"/>
    </row>
    <row r="27" spans="1:7" s="1" customFormat="1" ht="24" customHeight="1" x14ac:dyDescent="0.25">
      <c r="A27" s="5"/>
      <c r="B27" s="99" t="s">
        <v>15</v>
      </c>
      <c r="C27" s="100" t="s">
        <v>16</v>
      </c>
      <c r="D27" s="100" t="s">
        <v>17</v>
      </c>
      <c r="E27" s="99" t="s">
        <v>18</v>
      </c>
      <c r="F27" s="100" t="s">
        <v>19</v>
      </c>
      <c r="G27" s="99" t="s">
        <v>20</v>
      </c>
    </row>
    <row r="28" spans="1:7" s="1" customFormat="1" ht="12.2" customHeight="1" x14ac:dyDescent="0.25">
      <c r="A28" s="5"/>
      <c r="B28" s="101"/>
      <c r="C28" s="102"/>
      <c r="D28" s="102"/>
      <c r="E28" s="102"/>
      <c r="F28" s="101"/>
      <c r="G28" s="101"/>
    </row>
    <row r="29" spans="1:7" s="1" customFormat="1" ht="12.2" customHeight="1" x14ac:dyDescent="0.25">
      <c r="A29" s="5"/>
      <c r="B29" s="14" t="s">
        <v>24</v>
      </c>
      <c r="C29" s="15"/>
      <c r="D29" s="15"/>
      <c r="E29" s="15"/>
      <c r="F29" s="16"/>
      <c r="G29" s="16"/>
    </row>
    <row r="30" spans="1:7" s="1" customFormat="1" ht="12.2" customHeight="1" x14ac:dyDescent="0.25">
      <c r="A30" s="2"/>
      <c r="B30" s="103"/>
      <c r="C30" s="104"/>
      <c r="D30" s="104"/>
      <c r="E30" s="104"/>
      <c r="F30" s="105"/>
      <c r="G30" s="105"/>
    </row>
    <row r="31" spans="1:7" s="1" customFormat="1" ht="12.2" customHeight="1" x14ac:dyDescent="0.25">
      <c r="A31" s="5"/>
      <c r="B31" s="95" t="s">
        <v>25</v>
      </c>
      <c r="C31" s="96"/>
      <c r="D31" s="97"/>
      <c r="E31" s="97"/>
      <c r="F31" s="98"/>
      <c r="G31" s="98"/>
    </row>
    <row r="32" spans="1:7" s="1" customFormat="1" ht="24" customHeight="1" x14ac:dyDescent="0.25">
      <c r="A32" s="5"/>
      <c r="B32" s="106" t="s">
        <v>15</v>
      </c>
      <c r="C32" s="106" t="s">
        <v>16</v>
      </c>
      <c r="D32" s="106" t="s">
        <v>17</v>
      </c>
      <c r="E32" s="106" t="s">
        <v>18</v>
      </c>
      <c r="F32" s="107" t="s">
        <v>19</v>
      </c>
      <c r="G32" s="106" t="s">
        <v>20</v>
      </c>
    </row>
    <row r="33" spans="1:11" s="1" customFormat="1" ht="12.75" customHeight="1" x14ac:dyDescent="0.25">
      <c r="A33" s="10"/>
      <c r="B33" s="75"/>
      <c r="C33" s="11"/>
      <c r="D33" s="12"/>
      <c r="E33" s="8"/>
      <c r="F33" s="9"/>
      <c r="G33" s="9"/>
    </row>
    <row r="34" spans="1:11" s="1" customFormat="1" ht="12.75" customHeight="1" x14ac:dyDescent="0.25">
      <c r="A34" s="5"/>
      <c r="B34" s="14" t="s">
        <v>28</v>
      </c>
      <c r="C34" s="15"/>
      <c r="D34" s="15"/>
      <c r="E34" s="15"/>
      <c r="F34" s="16"/>
      <c r="G34" s="17"/>
    </row>
    <row r="35" spans="1:11" s="1" customFormat="1" ht="12.2" customHeight="1" x14ac:dyDescent="0.25">
      <c r="A35" s="2"/>
      <c r="B35" s="103"/>
      <c r="C35" s="104"/>
      <c r="D35" s="104"/>
      <c r="E35" s="104"/>
      <c r="F35" s="105"/>
      <c r="G35" s="105"/>
    </row>
    <row r="36" spans="1:11" s="1" customFormat="1" ht="12.2" customHeight="1" x14ac:dyDescent="0.25">
      <c r="A36" s="5"/>
      <c r="B36" s="95" t="s">
        <v>29</v>
      </c>
      <c r="C36" s="96"/>
      <c r="D36" s="97"/>
      <c r="E36" s="97"/>
      <c r="F36" s="98"/>
      <c r="G36" s="98"/>
    </row>
    <row r="37" spans="1:11" s="1" customFormat="1" ht="24" customHeight="1" x14ac:dyDescent="0.25">
      <c r="A37" s="5"/>
      <c r="B37" s="107" t="s">
        <v>30</v>
      </c>
      <c r="C37" s="107" t="s">
        <v>31</v>
      </c>
      <c r="D37" s="107" t="s">
        <v>32</v>
      </c>
      <c r="E37" s="107" t="s">
        <v>18</v>
      </c>
      <c r="F37" s="107" t="s">
        <v>19</v>
      </c>
      <c r="G37" s="107" t="s">
        <v>20</v>
      </c>
      <c r="K37" s="66"/>
    </row>
    <row r="38" spans="1:11" s="1" customFormat="1" ht="12.75" customHeight="1" x14ac:dyDescent="0.25">
      <c r="A38" s="10"/>
      <c r="B38" s="18" t="s">
        <v>65</v>
      </c>
      <c r="C38" s="19"/>
      <c r="D38" s="19"/>
      <c r="E38" s="19"/>
      <c r="F38" s="73"/>
      <c r="G38" s="19"/>
      <c r="K38" s="66"/>
    </row>
    <row r="39" spans="1:11" s="1" customFormat="1" ht="12.75" customHeight="1" x14ac:dyDescent="0.25">
      <c r="A39" s="10"/>
      <c r="B39" s="76" t="s">
        <v>68</v>
      </c>
      <c r="C39" s="20" t="s">
        <v>33</v>
      </c>
      <c r="D39" s="21">
        <v>350</v>
      </c>
      <c r="E39" s="70" t="s">
        <v>80</v>
      </c>
      <c r="F39" s="74">
        <v>1880</v>
      </c>
      <c r="G39" s="72">
        <f>D39*F39</f>
        <v>658000</v>
      </c>
      <c r="I39" s="69"/>
    </row>
    <row r="40" spans="1:11" s="1" customFormat="1" ht="12.75" customHeight="1" x14ac:dyDescent="0.25">
      <c r="A40" s="10"/>
      <c r="B40" s="76" t="s">
        <v>62</v>
      </c>
      <c r="C40" s="20" t="s">
        <v>33</v>
      </c>
      <c r="D40" s="21">
        <v>220</v>
      </c>
      <c r="E40" s="70" t="s">
        <v>80</v>
      </c>
      <c r="F40" s="74">
        <v>1480</v>
      </c>
      <c r="G40" s="72">
        <f t="shared" ref="G40:G45" si="1">D40*F40</f>
        <v>325600</v>
      </c>
      <c r="I40" s="69"/>
    </row>
    <row r="41" spans="1:11" s="1" customFormat="1" ht="12.75" customHeight="1" x14ac:dyDescent="0.25">
      <c r="A41" s="10"/>
      <c r="B41" s="76" t="s">
        <v>76</v>
      </c>
      <c r="C41" s="20" t="s">
        <v>33</v>
      </c>
      <c r="D41" s="21">
        <v>400</v>
      </c>
      <c r="E41" s="70" t="s">
        <v>26</v>
      </c>
      <c r="F41" s="74">
        <v>1180</v>
      </c>
      <c r="G41" s="72">
        <f t="shared" si="1"/>
        <v>472000</v>
      </c>
      <c r="I41" s="69"/>
    </row>
    <row r="42" spans="1:11" s="1" customFormat="1" ht="12.75" customHeight="1" x14ac:dyDescent="0.25">
      <c r="A42" s="10"/>
      <c r="B42" s="23" t="s">
        <v>77</v>
      </c>
      <c r="C42" s="24"/>
      <c r="D42" s="77"/>
      <c r="E42" s="71"/>
      <c r="F42" s="74"/>
      <c r="G42" s="72"/>
      <c r="I42" s="69"/>
    </row>
    <row r="43" spans="1:11" s="1" customFormat="1" ht="12.75" customHeight="1" x14ac:dyDescent="0.25">
      <c r="A43" s="10"/>
      <c r="B43" s="76" t="s">
        <v>66</v>
      </c>
      <c r="C43" s="20" t="s">
        <v>67</v>
      </c>
      <c r="D43" s="21">
        <v>250</v>
      </c>
      <c r="E43" s="70" t="s">
        <v>27</v>
      </c>
      <c r="F43" s="74">
        <v>13500</v>
      </c>
      <c r="G43" s="72">
        <f t="shared" si="1"/>
        <v>3375000</v>
      </c>
      <c r="I43" s="69"/>
    </row>
    <row r="44" spans="1:11" s="1" customFormat="1" ht="12.75" customHeight="1" x14ac:dyDescent="0.25">
      <c r="A44" s="10"/>
      <c r="B44" s="76" t="s">
        <v>78</v>
      </c>
      <c r="C44" s="20" t="s">
        <v>33</v>
      </c>
      <c r="D44" s="21">
        <v>3</v>
      </c>
      <c r="E44" s="70" t="s">
        <v>27</v>
      </c>
      <c r="F44" s="74">
        <v>5880</v>
      </c>
      <c r="G44" s="72">
        <f t="shared" si="1"/>
        <v>17640</v>
      </c>
      <c r="I44" s="69"/>
    </row>
    <row r="45" spans="1:11" s="1" customFormat="1" ht="12.75" customHeight="1" x14ac:dyDescent="0.25">
      <c r="A45" s="10"/>
      <c r="B45" s="76" t="s">
        <v>79</v>
      </c>
      <c r="C45" s="24" t="s">
        <v>33</v>
      </c>
      <c r="D45" s="77">
        <v>1</v>
      </c>
      <c r="E45" s="70" t="s">
        <v>27</v>
      </c>
      <c r="F45" s="74">
        <v>40530</v>
      </c>
      <c r="G45" s="72">
        <f t="shared" si="1"/>
        <v>40530</v>
      </c>
      <c r="I45" s="69"/>
    </row>
    <row r="46" spans="1:11" s="1" customFormat="1" ht="13.7" customHeight="1" x14ac:dyDescent="0.25">
      <c r="A46" s="5"/>
      <c r="B46" s="14" t="s">
        <v>34</v>
      </c>
      <c r="C46" s="15"/>
      <c r="D46" s="15"/>
      <c r="E46" s="15"/>
      <c r="F46" s="108"/>
      <c r="G46" s="17">
        <f>SUM(G38:G45)</f>
        <v>4888770</v>
      </c>
    </row>
    <row r="47" spans="1:11" s="1" customFormat="1" ht="12.2" customHeight="1" x14ac:dyDescent="0.25">
      <c r="A47" s="2"/>
      <c r="B47" s="103"/>
      <c r="C47" s="104"/>
      <c r="D47" s="104"/>
      <c r="E47" s="109"/>
      <c r="F47" s="105"/>
      <c r="G47" s="105"/>
    </row>
    <row r="48" spans="1:11" s="1" customFormat="1" ht="12.2" customHeight="1" x14ac:dyDescent="0.25">
      <c r="A48" s="5"/>
      <c r="B48" s="95" t="s">
        <v>35</v>
      </c>
      <c r="C48" s="96"/>
      <c r="D48" s="97"/>
      <c r="E48" s="97"/>
      <c r="F48" s="98"/>
      <c r="G48" s="98"/>
    </row>
    <row r="49" spans="1:7" s="1" customFormat="1" ht="24" customHeight="1" x14ac:dyDescent="0.25">
      <c r="A49" s="5"/>
      <c r="B49" s="106" t="s">
        <v>36</v>
      </c>
      <c r="C49" s="107" t="s">
        <v>31</v>
      </c>
      <c r="D49" s="107" t="s">
        <v>32</v>
      </c>
      <c r="E49" s="106" t="s">
        <v>18</v>
      </c>
      <c r="F49" s="107" t="s">
        <v>19</v>
      </c>
      <c r="G49" s="106" t="s">
        <v>20</v>
      </c>
    </row>
    <row r="50" spans="1:7" s="1" customFormat="1" ht="12.75" customHeight="1" x14ac:dyDescent="0.25">
      <c r="A50" s="10"/>
      <c r="B50" s="75" t="s">
        <v>69</v>
      </c>
      <c r="C50" s="20" t="s">
        <v>88</v>
      </c>
      <c r="D50" s="22">
        <v>200</v>
      </c>
      <c r="E50" s="11" t="s">
        <v>74</v>
      </c>
      <c r="F50" s="22">
        <v>25000</v>
      </c>
      <c r="G50" s="22">
        <f>D50*F50</f>
        <v>5000000</v>
      </c>
    </row>
    <row r="51" spans="1:7" s="1" customFormat="1" ht="13.7" customHeight="1" x14ac:dyDescent="0.25">
      <c r="A51" s="5"/>
      <c r="B51" s="110" t="s">
        <v>37</v>
      </c>
      <c r="C51" s="111"/>
      <c r="D51" s="111"/>
      <c r="E51" s="111"/>
      <c r="F51" s="112"/>
      <c r="G51" s="113">
        <f>SUM(G50:G50)</f>
        <v>5000000</v>
      </c>
    </row>
    <row r="52" spans="1:7" s="1" customFormat="1" ht="12.2" customHeight="1" x14ac:dyDescent="0.25">
      <c r="A52" s="2"/>
      <c r="B52" s="114"/>
      <c r="C52" s="114"/>
      <c r="D52" s="114"/>
      <c r="E52" s="114"/>
      <c r="F52" s="115"/>
      <c r="G52" s="115"/>
    </row>
    <row r="53" spans="1:7" s="1" customFormat="1" ht="12.2" customHeight="1" x14ac:dyDescent="0.25">
      <c r="A53" s="36"/>
      <c r="B53" s="116" t="s">
        <v>38</v>
      </c>
      <c r="C53" s="117"/>
      <c r="D53" s="117"/>
      <c r="E53" s="117"/>
      <c r="F53" s="117"/>
      <c r="G53" s="118">
        <f>G24+G34+G46+G51</f>
        <v>15693770</v>
      </c>
    </row>
    <row r="54" spans="1:7" s="1" customFormat="1" ht="12.2" customHeight="1" x14ac:dyDescent="0.25">
      <c r="A54" s="36"/>
      <c r="B54" s="119" t="s">
        <v>39</v>
      </c>
      <c r="C54" s="120"/>
      <c r="D54" s="120"/>
      <c r="E54" s="120"/>
      <c r="F54" s="120"/>
      <c r="G54" s="121">
        <f>G53*0.05</f>
        <v>784688.5</v>
      </c>
    </row>
    <row r="55" spans="1:7" s="1" customFormat="1" ht="12.2" customHeight="1" x14ac:dyDescent="0.25">
      <c r="A55" s="36"/>
      <c r="B55" s="122" t="s">
        <v>40</v>
      </c>
      <c r="C55" s="123"/>
      <c r="D55" s="123"/>
      <c r="E55" s="123"/>
      <c r="F55" s="123"/>
      <c r="G55" s="124">
        <f>G54+G53</f>
        <v>16478458.5</v>
      </c>
    </row>
    <row r="56" spans="1:7" s="1" customFormat="1" ht="12.2" customHeight="1" x14ac:dyDescent="0.25">
      <c r="A56" s="36"/>
      <c r="B56" s="119" t="s">
        <v>41</v>
      </c>
      <c r="C56" s="120"/>
      <c r="D56" s="120"/>
      <c r="E56" s="120"/>
      <c r="F56" s="120"/>
      <c r="G56" s="121">
        <f>G12</f>
        <v>30000000</v>
      </c>
    </row>
    <row r="57" spans="1:7" s="1" customFormat="1" ht="12.2" customHeight="1" x14ac:dyDescent="0.25">
      <c r="A57" s="36"/>
      <c r="B57" s="125" t="s">
        <v>42</v>
      </c>
      <c r="C57" s="126"/>
      <c r="D57" s="126"/>
      <c r="E57" s="126"/>
      <c r="F57" s="126"/>
      <c r="G57" s="130">
        <f>G56-G55</f>
        <v>13521541.5</v>
      </c>
    </row>
    <row r="58" spans="1:7" s="1" customFormat="1" ht="12.2" customHeight="1" x14ac:dyDescent="0.25">
      <c r="A58" s="36"/>
      <c r="B58" s="37" t="s">
        <v>43</v>
      </c>
      <c r="C58" s="38"/>
      <c r="D58" s="38"/>
      <c r="E58" s="38"/>
      <c r="F58" s="38"/>
      <c r="G58" s="33"/>
    </row>
    <row r="59" spans="1:7" s="1" customFormat="1" ht="12.75" customHeight="1" thickBot="1" x14ac:dyDescent="0.3">
      <c r="A59" s="36"/>
      <c r="B59" s="39"/>
      <c r="C59" s="38"/>
      <c r="D59" s="38"/>
      <c r="E59" s="38"/>
      <c r="F59" s="38"/>
      <c r="G59" s="33"/>
    </row>
    <row r="60" spans="1:7" s="1" customFormat="1" ht="12.2" customHeight="1" x14ac:dyDescent="0.25">
      <c r="A60" s="36"/>
      <c r="B60" s="51" t="s">
        <v>44</v>
      </c>
      <c r="C60" s="52"/>
      <c r="D60" s="52"/>
      <c r="E60" s="52"/>
      <c r="F60" s="53"/>
      <c r="G60" s="33"/>
    </row>
    <row r="61" spans="1:7" s="1" customFormat="1" ht="12.2" customHeight="1" x14ac:dyDescent="0.25">
      <c r="A61" s="36"/>
      <c r="B61" s="54" t="s">
        <v>45</v>
      </c>
      <c r="C61" s="35"/>
      <c r="D61" s="35"/>
      <c r="E61" s="35"/>
      <c r="F61" s="55"/>
      <c r="G61" s="33"/>
    </row>
    <row r="62" spans="1:7" s="1" customFormat="1" ht="12.2" customHeight="1" x14ac:dyDescent="0.25">
      <c r="A62" s="36"/>
      <c r="B62" s="54" t="s">
        <v>46</v>
      </c>
      <c r="C62" s="35"/>
      <c r="D62" s="35"/>
      <c r="E62" s="35"/>
      <c r="F62" s="55"/>
      <c r="G62" s="33"/>
    </row>
    <row r="63" spans="1:7" s="1" customFormat="1" ht="12.2" customHeight="1" x14ac:dyDescent="0.25">
      <c r="A63" s="36"/>
      <c r="B63" s="54" t="s">
        <v>47</v>
      </c>
      <c r="C63" s="35"/>
      <c r="D63" s="35"/>
      <c r="E63" s="35"/>
      <c r="F63" s="55"/>
      <c r="G63" s="33"/>
    </row>
    <row r="64" spans="1:7" s="1" customFormat="1" ht="12.2" customHeight="1" x14ac:dyDescent="0.25">
      <c r="A64" s="36"/>
      <c r="B64" s="54" t="s">
        <v>48</v>
      </c>
      <c r="C64" s="35"/>
      <c r="D64" s="35"/>
      <c r="E64" s="35"/>
      <c r="F64" s="55"/>
      <c r="G64" s="33"/>
    </row>
    <row r="65" spans="1:7" s="1" customFormat="1" ht="12.2" customHeight="1" x14ac:dyDescent="0.25">
      <c r="A65" s="36"/>
      <c r="B65" s="54" t="s">
        <v>49</v>
      </c>
      <c r="C65" s="35"/>
      <c r="D65" s="35"/>
      <c r="E65" s="35"/>
      <c r="F65" s="55"/>
      <c r="G65" s="33"/>
    </row>
    <row r="66" spans="1:7" s="1" customFormat="1" ht="12.75" customHeight="1" thickBot="1" x14ac:dyDescent="0.3">
      <c r="A66" s="36"/>
      <c r="B66" s="56" t="s">
        <v>50</v>
      </c>
      <c r="C66" s="57"/>
      <c r="D66" s="57"/>
      <c r="E66" s="57"/>
      <c r="F66" s="58"/>
      <c r="G66" s="33"/>
    </row>
    <row r="67" spans="1:7" s="1" customFormat="1" ht="12.75" customHeight="1" x14ac:dyDescent="0.25">
      <c r="A67" s="36"/>
      <c r="B67" s="49"/>
      <c r="C67" s="35"/>
      <c r="D67" s="35"/>
      <c r="E67" s="35"/>
      <c r="F67" s="35"/>
      <c r="G67" s="33"/>
    </row>
    <row r="68" spans="1:7" s="1" customFormat="1" ht="15" customHeight="1" thickBot="1" x14ac:dyDescent="0.3">
      <c r="A68" s="36"/>
      <c r="B68" s="135" t="s">
        <v>51</v>
      </c>
      <c r="C68" s="136"/>
      <c r="D68" s="48"/>
      <c r="E68" s="26"/>
      <c r="F68" s="26"/>
      <c r="G68" s="33"/>
    </row>
    <row r="69" spans="1:7" s="1" customFormat="1" ht="12.2" customHeight="1" x14ac:dyDescent="0.25">
      <c r="A69" s="36"/>
      <c r="B69" s="41" t="s">
        <v>36</v>
      </c>
      <c r="C69" s="27" t="s">
        <v>89</v>
      </c>
      <c r="D69" s="42" t="s">
        <v>52</v>
      </c>
      <c r="E69" s="26"/>
      <c r="F69" s="26"/>
      <c r="G69" s="33"/>
    </row>
    <row r="70" spans="1:7" s="1" customFormat="1" ht="12.2" customHeight="1" x14ac:dyDescent="0.25">
      <c r="A70" s="36"/>
      <c r="B70" s="43" t="s">
        <v>53</v>
      </c>
      <c r="C70" s="28">
        <f>G24</f>
        <v>5805000</v>
      </c>
      <c r="D70" s="44">
        <f>(C70/C76)</f>
        <v>0.35227809688630768</v>
      </c>
      <c r="E70" s="26"/>
      <c r="F70" s="26"/>
      <c r="G70" s="33"/>
    </row>
    <row r="71" spans="1:7" s="1" customFormat="1" ht="12.2" customHeight="1" x14ac:dyDescent="0.25">
      <c r="A71" s="36"/>
      <c r="B71" s="43" t="s">
        <v>54</v>
      </c>
      <c r="C71" s="29">
        <v>0</v>
      </c>
      <c r="D71" s="44">
        <v>0</v>
      </c>
      <c r="E71" s="26"/>
      <c r="F71" s="26"/>
      <c r="G71" s="33"/>
    </row>
    <row r="72" spans="1:7" s="1" customFormat="1" ht="12.2" customHeight="1" x14ac:dyDescent="0.25">
      <c r="A72" s="36"/>
      <c r="B72" s="43" t="s">
        <v>55</v>
      </c>
      <c r="C72" s="28">
        <f>G34</f>
        <v>0</v>
      </c>
      <c r="D72" s="44">
        <f>(C72/C76)</f>
        <v>0</v>
      </c>
      <c r="E72" s="26"/>
      <c r="F72" s="26"/>
      <c r="G72" s="33"/>
    </row>
    <row r="73" spans="1:7" s="1" customFormat="1" ht="12.2" customHeight="1" x14ac:dyDescent="0.25">
      <c r="A73" s="36"/>
      <c r="B73" s="43" t="s">
        <v>30</v>
      </c>
      <c r="C73" s="28">
        <f>G46</f>
        <v>4888770</v>
      </c>
      <c r="D73" s="44">
        <f>(C73/C76)</f>
        <v>0.2966764154547587</v>
      </c>
      <c r="E73" s="26"/>
      <c r="F73" s="26"/>
      <c r="G73" s="33"/>
    </row>
    <row r="74" spans="1:7" s="1" customFormat="1" ht="12.2" customHeight="1" x14ac:dyDescent="0.25">
      <c r="A74" s="36"/>
      <c r="B74" s="43" t="s">
        <v>56</v>
      </c>
      <c r="C74" s="30">
        <f>G51</f>
        <v>5000000</v>
      </c>
      <c r="D74" s="44">
        <f>(C74/C76)</f>
        <v>0.303426440039886</v>
      </c>
      <c r="E74" s="32"/>
      <c r="F74" s="32"/>
      <c r="G74" s="33"/>
    </row>
    <row r="75" spans="1:7" s="1" customFormat="1" ht="12.2" customHeight="1" x14ac:dyDescent="0.25">
      <c r="A75" s="36"/>
      <c r="B75" s="43" t="s">
        <v>57</v>
      </c>
      <c r="C75" s="30">
        <f>G54</f>
        <v>784688.5</v>
      </c>
      <c r="D75" s="44">
        <f>(C75/C76)</f>
        <v>4.7619047619047616E-2</v>
      </c>
      <c r="E75" s="32"/>
      <c r="F75" s="32"/>
      <c r="G75" s="33"/>
    </row>
    <row r="76" spans="1:7" s="1" customFormat="1" ht="12.75" customHeight="1" thickBot="1" x14ac:dyDescent="0.3">
      <c r="A76" s="36"/>
      <c r="B76" s="45" t="s">
        <v>90</v>
      </c>
      <c r="C76" s="46">
        <f>SUM(C70:C75)</f>
        <v>16478458.5</v>
      </c>
      <c r="D76" s="47">
        <f>SUM(D70:D75)</f>
        <v>1</v>
      </c>
      <c r="E76" s="32"/>
      <c r="F76" s="32"/>
      <c r="G76" s="33"/>
    </row>
    <row r="77" spans="1:7" s="1" customFormat="1" ht="12.2" customHeight="1" x14ac:dyDescent="0.25">
      <c r="A77" s="36"/>
      <c r="B77" s="39"/>
      <c r="C77" s="38"/>
      <c r="D77" s="38"/>
      <c r="E77" s="38"/>
      <c r="F77" s="38"/>
      <c r="G77" s="33"/>
    </row>
    <row r="78" spans="1:7" s="1" customFormat="1" ht="12.75" customHeight="1" x14ac:dyDescent="0.25">
      <c r="A78" s="36"/>
      <c r="B78" s="40"/>
      <c r="C78" s="38"/>
      <c r="D78" s="38"/>
      <c r="E78" s="38"/>
      <c r="F78" s="38"/>
      <c r="G78" s="33"/>
    </row>
    <row r="79" spans="1:7" s="1" customFormat="1" ht="12.2" customHeight="1" thickBot="1" x14ac:dyDescent="0.3">
      <c r="A79" s="25"/>
      <c r="B79" s="60"/>
      <c r="C79" s="61" t="s">
        <v>83</v>
      </c>
      <c r="D79" s="62"/>
      <c r="E79" s="63"/>
      <c r="F79" s="31"/>
      <c r="G79" s="33"/>
    </row>
    <row r="80" spans="1:7" s="1" customFormat="1" ht="12.2" customHeight="1" x14ac:dyDescent="0.25">
      <c r="A80" s="36"/>
      <c r="B80" s="64" t="s">
        <v>84</v>
      </c>
      <c r="C80" s="131">
        <v>15000</v>
      </c>
      <c r="D80" s="131">
        <f>G9</f>
        <v>20000</v>
      </c>
      <c r="E80" s="132">
        <v>25000</v>
      </c>
      <c r="F80" s="59"/>
      <c r="G80" s="34"/>
    </row>
    <row r="81" spans="1:7" s="1" customFormat="1" ht="12.75" customHeight="1" thickBot="1" x14ac:dyDescent="0.3">
      <c r="A81" s="36"/>
      <c r="B81" s="45" t="s">
        <v>85</v>
      </c>
      <c r="C81" s="46">
        <f>(G55/C80)</f>
        <v>1098.5639000000001</v>
      </c>
      <c r="D81" s="46">
        <f>(G55/D80)</f>
        <v>823.92292499999996</v>
      </c>
      <c r="E81" s="65">
        <f>(G55/E80)</f>
        <v>659.13833999999997</v>
      </c>
      <c r="F81" s="59"/>
      <c r="G81" s="34"/>
    </row>
    <row r="82" spans="1:7" s="1" customFormat="1" ht="15.6" customHeight="1" x14ac:dyDescent="0.25">
      <c r="A82" s="36"/>
      <c r="B82" s="50" t="s">
        <v>58</v>
      </c>
      <c r="C82" s="35"/>
      <c r="D82" s="35"/>
      <c r="E82" s="35"/>
      <c r="F82" s="35"/>
      <c r="G82" s="35"/>
    </row>
  </sheetData>
  <mergeCells count="8">
    <mergeCell ref="B17:G17"/>
    <mergeCell ref="B68:C68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2022-07-05T17:49:33Z</dcterms:modified>
</cp:coreProperties>
</file>