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frutilla" sheetId="1" r:id="rId1"/>
  </sheets>
  <calcPr calcId="152511"/>
</workbook>
</file>

<file path=xl/calcChain.xml><?xml version="1.0" encoding="utf-8"?>
<calcChain xmlns="http://schemas.openxmlformats.org/spreadsheetml/2006/main">
  <c r="G58" i="1" l="1"/>
  <c r="G57" i="1"/>
  <c r="G52" i="1"/>
  <c r="G50" i="1"/>
  <c r="G48" i="1"/>
  <c r="G47" i="1"/>
  <c r="G46" i="1"/>
  <c r="G45" i="1"/>
  <c r="G39" i="1"/>
  <c r="G38" i="1"/>
  <c r="G37" i="1"/>
  <c r="G27" i="1"/>
  <c r="G26" i="1"/>
  <c r="G25" i="1"/>
  <c r="G24" i="1"/>
  <c r="G23" i="1"/>
  <c r="G22" i="1"/>
  <c r="G21" i="1"/>
  <c r="G12" i="1"/>
  <c r="G64" i="1" s="1"/>
  <c r="G59" i="1" l="1"/>
  <c r="C84" i="1" s="1"/>
  <c r="G40" i="1"/>
  <c r="C82" i="1" s="1"/>
  <c r="G53" i="1"/>
  <c r="C83" i="1" s="1"/>
  <c r="G28" i="1"/>
  <c r="C80" i="1" s="1"/>
  <c r="G61" i="1" l="1"/>
  <c r="G62" i="1" s="1"/>
  <c r="G63" i="1" s="1"/>
  <c r="G65" i="1" s="1"/>
  <c r="C85" i="1"/>
  <c r="C86" i="1" l="1"/>
  <c r="D85" i="1" s="1"/>
  <c r="E91" i="1" l="1"/>
  <c r="D82" i="1"/>
  <c r="D84" i="1"/>
  <c r="D83" i="1"/>
  <c r="C91" i="1"/>
  <c r="D80" i="1"/>
  <c r="D91" i="1"/>
  <c r="D86" i="1" l="1"/>
</calcChain>
</file>

<file path=xl/sharedStrings.xml><?xml version="1.0" encoding="utf-8"?>
<sst xmlns="http://schemas.openxmlformats.org/spreadsheetml/2006/main" count="150" uniqueCount="115">
  <si>
    <t>RUBRO O CULTIVO</t>
  </si>
  <si>
    <t>RENDIMIENTO (kg/Há.)</t>
  </si>
  <si>
    <t>VARIEDAD</t>
  </si>
  <si>
    <t>Albion</t>
  </si>
  <si>
    <t>FECHA ESTIMADA  PRECIO VENTA</t>
  </si>
  <si>
    <t>abril de 2023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</si>
  <si>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</si>
  <si>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</si>
  <si>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</si>
  <si>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</si>
  <si>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</si>
  <si>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</si>
  <si>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</si>
  <si>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Imperial</t>
  </si>
  <si>
    <t>DESTINO PRODUCCION</t>
  </si>
  <si>
    <t>venta fresco-feria</t>
  </si>
  <si>
    <t>COMUNA/LOCALIDAD</t>
  </si>
  <si>
    <t>Imperial - Chol Chol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</si>
  <si>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</si>
  <si>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</si>
  <si>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</si>
  <si>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</si>
  <si>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</si>
  <si>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</si>
  <si>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</si>
  <si>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</si>
  <si>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</si>
  <si>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</si>
  <si>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</si>
  <si>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</si>
  <si>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Encalado</t>
  </si>
  <si>
    <t>JH</t>
  </si>
  <si>
    <t>Fertilizacion NPK</t>
  </si>
  <si>
    <t xml:space="preserve">Septiembre-Octubre </t>
  </si>
  <si>
    <t>Control de malezas</t>
  </si>
  <si>
    <t>Instalacion y riego</t>
  </si>
  <si>
    <t>Cosecha</t>
  </si>
  <si>
    <t>Control de plagas y monitoreo</t>
  </si>
  <si>
    <t>Labores de poda</t>
  </si>
  <si>
    <t>Subtotal Jornadas Hombre</t>
  </si>
  <si>
    <t>MAQUINARIA</t>
  </si>
  <si>
    <t>Preparacion suelo y mulch</t>
  </si>
  <si>
    <t>JM</t>
  </si>
  <si>
    <t>Mayo</t>
  </si>
  <si>
    <t>Labores de suelo entre hileras</t>
  </si>
  <si>
    <t>Mayo-Junio</t>
  </si>
  <si>
    <t>Labores para poda</t>
  </si>
  <si>
    <t>Junio</t>
  </si>
  <si>
    <t>Subtotal Costo Maquinaria</t>
  </si>
  <si>
    <t>INSUMOS</t>
  </si>
  <si>
    <t>Insumos</t>
  </si>
  <si>
    <t>Unidad (Kg/l/u)</t>
  </si>
  <si>
    <t>Cantidad (Kg/l/u)</t>
  </si>
  <si>
    <t>FERTILIZANTES</t>
  </si>
  <si>
    <t>Cal agricola</t>
  </si>
  <si>
    <t>Kg</t>
  </si>
  <si>
    <t>Mayo-junio</t>
  </si>
  <si>
    <t>Fosforo</t>
  </si>
  <si>
    <t>kg</t>
  </si>
  <si>
    <t>Octubre-Noviembre</t>
  </si>
  <si>
    <t>Potasio</t>
  </si>
  <si>
    <t>KG</t>
  </si>
  <si>
    <t>Nitrogeno</t>
  </si>
  <si>
    <t>Herbicidas</t>
  </si>
  <si>
    <t>Paraquat</t>
  </si>
  <si>
    <t>Lt.</t>
  </si>
  <si>
    <t>Septiembre-octubre</t>
  </si>
  <si>
    <t>INSECTICIDAS</t>
  </si>
  <si>
    <t>Hep</t>
  </si>
  <si>
    <t>sobre</t>
  </si>
  <si>
    <t>Septiembre</t>
  </si>
  <si>
    <t>Subtotal Insumos</t>
  </si>
  <si>
    <t>OTROS</t>
  </si>
  <si>
    <t>Item</t>
  </si>
  <si>
    <t>Combustibles</t>
  </si>
  <si>
    <t>lt</t>
  </si>
  <si>
    <t>Septiembre -abril</t>
  </si>
  <si>
    <t>Mulch plastico</t>
  </si>
  <si>
    <t>rollos</t>
  </si>
  <si>
    <t>Mayo-julio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</si>
  <si>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</si>
  <si>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</si>
  <si>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</si>
  <si>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</si>
  <si>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</si>
  <si>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</si>
  <si>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</si>
  <si>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</si>
  <si>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</si>
  <si>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</si>
  <si>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</si>
  <si>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</si>
  <si>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</si>
  <si>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</si>
  <si>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</si>
  <si>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</si>
  <si>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</si>
  <si>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</si>
  <si>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</si>
  <si>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</si>
  <si>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</si>
  <si>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</si>
  <si>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</si>
  <si>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Costo unitario ($/kg) (*)</t>
  </si>
  <si>
    <t>(*): Este valor representa el valor mìnimo de venta del producto</t>
  </si>
  <si>
    <t>Abril de 2023</t>
  </si>
  <si>
    <t>Noviembre-Marzo</t>
  </si>
  <si>
    <t>Febrero-Abril</t>
  </si>
  <si>
    <t>Mayo-Agosto</t>
  </si>
  <si>
    <t>Junio-julio</t>
  </si>
  <si>
    <t>$/há</t>
  </si>
  <si>
    <t>Rendimiento (kg/há)</t>
  </si>
  <si>
    <t>JORNADA ANIMAL</t>
  </si>
  <si>
    <t>Subtotal Jornada Animal</t>
  </si>
  <si>
    <t>Frutilla Año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</si>
</sst>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4CB3B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164" fontId="2" fillId="2" borderId="6" xfId="0" applyNumberFormat="1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164" fontId="2" fillId="2" borderId="1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0" fillId="2" borderId="12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49" fontId="1" fillId="4" borderId="16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49" fontId="1" fillId="4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3" fontId="2" fillId="2" borderId="21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1" fillId="3" borderId="23" xfId="0" applyNumberFormat="1" applyFont="1" applyFill="1" applyBorder="1" applyAlignment="1">
      <alignment horizontal="left" vertical="center"/>
    </xf>
    <xf numFmtId="49" fontId="1" fillId="3" borderId="23" xfId="0" applyNumberFormat="1" applyFont="1" applyFill="1" applyBorder="1" applyAlignment="1">
      <alignment horizontal="left" vertical="center" wrapText="1"/>
    </xf>
    <xf numFmtId="0" fontId="0" fillId="2" borderId="24" xfId="0" applyFont="1" applyFill="1" applyBorder="1"/>
    <xf numFmtId="49" fontId="3" fillId="3" borderId="25" xfId="0" applyNumberFormat="1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/>
    </xf>
    <xf numFmtId="3" fontId="2" fillId="2" borderId="26" xfId="0" applyNumberFormat="1" applyFont="1" applyFill="1" applyBorder="1" applyAlignment="1">
      <alignment horizontal="left"/>
    </xf>
    <xf numFmtId="49" fontId="1" fillId="4" borderId="27" xfId="0" applyNumberFormat="1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left" vertical="center"/>
    </xf>
    <xf numFmtId="3" fontId="0" fillId="0" borderId="0" xfId="0" applyNumberFormat="1" applyFont="1"/>
    <xf numFmtId="49" fontId="1" fillId="3" borderId="30" xfId="0" applyNumberFormat="1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165" fontId="1" fillId="3" borderId="5" xfId="0" applyNumberFormat="1" applyFont="1" applyFill="1" applyBorder="1" applyAlignment="1">
      <alignment horizontal="left" vertical="center"/>
    </xf>
    <xf numFmtId="165" fontId="0" fillId="0" borderId="0" xfId="0" applyNumberFormat="1" applyFont="1"/>
    <xf numFmtId="49" fontId="1" fillId="4" borderId="30" xfId="0" applyNumberFormat="1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165" fontId="1" fillId="4" borderId="5" xfId="0" applyNumberFormat="1" applyFont="1" applyFill="1" applyBorder="1" applyAlignment="1">
      <alignment horizontal="left" vertical="center"/>
    </xf>
    <xf numFmtId="49" fontId="1" fillId="4" borderId="31" xfId="0" applyNumberFormat="1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165" fontId="1" fillId="4" borderId="16" xfId="0" applyNumberFormat="1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65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0" xfId="0" applyFont="1"/>
    <xf numFmtId="49" fontId="6" fillId="2" borderId="33" xfId="0" applyNumberFormat="1" applyFont="1" applyFill="1" applyBorder="1" applyAlignment="1">
      <alignment vertical="center"/>
    </xf>
    <xf numFmtId="0" fontId="2" fillId="2" borderId="34" xfId="0" applyFont="1" applyFill="1" applyBorder="1"/>
    <xf numFmtId="0" fontId="2" fillId="2" borderId="35" xfId="0" applyFont="1" applyFill="1" applyBorder="1"/>
    <xf numFmtId="49" fontId="2" fillId="2" borderId="36" xfId="0" applyNumberFormat="1" applyFont="1" applyFill="1" applyBorder="1" applyAlignment="1">
      <alignment vertical="center"/>
    </xf>
    <xf numFmtId="0" fontId="2" fillId="2" borderId="32" xfId="0" applyFont="1" applyFill="1" applyBorder="1"/>
    <xf numFmtId="0" fontId="2" fillId="2" borderId="37" xfId="0" applyFont="1" applyFill="1" applyBorder="1"/>
    <xf numFmtId="49" fontId="2" fillId="2" borderId="38" xfId="0" applyNumberFormat="1" applyFont="1" applyFill="1" applyBorder="1" applyAlignment="1">
      <alignment vertical="center"/>
    </xf>
    <xf numFmtId="0" fontId="2" fillId="2" borderId="39" xfId="0" applyFont="1" applyFill="1" applyBorder="1"/>
    <xf numFmtId="0" fontId="2" fillId="2" borderId="40" xfId="0" applyFont="1" applyFill="1" applyBorder="1"/>
    <xf numFmtId="0" fontId="2" fillId="5" borderId="40" xfId="0" applyFont="1" applyFill="1" applyBorder="1"/>
    <xf numFmtId="0" fontId="2" fillId="6" borderId="32" xfId="0" applyFont="1" applyFill="1" applyBorder="1"/>
    <xf numFmtId="49" fontId="6" fillId="7" borderId="43" xfId="0" applyNumberFormat="1" applyFont="1" applyFill="1" applyBorder="1" applyAlignment="1">
      <alignment vertical="center"/>
    </xf>
    <xf numFmtId="49" fontId="6" fillId="7" borderId="44" xfId="0" applyNumberFormat="1" applyFont="1" applyFill="1" applyBorder="1" applyAlignment="1">
      <alignment vertical="center"/>
    </xf>
    <xf numFmtId="49" fontId="2" fillId="7" borderId="45" xfId="0" applyNumberFormat="1" applyFont="1" applyFill="1" applyBorder="1"/>
    <xf numFmtId="49" fontId="6" fillId="2" borderId="4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66" fontId="6" fillId="2" borderId="6" xfId="0" applyNumberFormat="1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49" fontId="6" fillId="7" borderId="48" xfId="0" applyNumberFormat="1" applyFont="1" applyFill="1" applyBorder="1" applyAlignment="1">
      <alignment vertical="center"/>
    </xf>
    <xf numFmtId="166" fontId="6" fillId="7" borderId="49" xfId="0" applyNumberFormat="1" applyFont="1" applyFill="1" applyBorder="1" applyAlignment="1">
      <alignment vertical="center"/>
    </xf>
    <xf numFmtId="9" fontId="6" fillId="7" borderId="50" xfId="0" applyNumberFormat="1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49" fontId="7" fillId="5" borderId="32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37" xfId="0" applyFont="1" applyFill="1" applyBorder="1" applyAlignment="1">
      <alignment vertical="center"/>
    </xf>
    <xf numFmtId="0" fontId="1" fillId="6" borderId="36" xfId="0" applyFont="1" applyFill="1" applyBorder="1" applyAlignment="1">
      <alignment vertical="center"/>
    </xf>
    <xf numFmtId="3" fontId="6" fillId="7" borderId="44" xfId="0" applyNumberFormat="1" applyFont="1" applyFill="1" applyBorder="1" applyAlignment="1">
      <alignment vertical="center"/>
    </xf>
    <xf numFmtId="3" fontId="6" fillId="7" borderId="45" xfId="0" applyNumberFormat="1" applyFont="1" applyFill="1" applyBorder="1" applyAlignment="1">
      <alignment vertical="center"/>
    </xf>
    <xf numFmtId="0" fontId="6" fillId="6" borderId="32" xfId="0" applyFont="1" applyFill="1" applyBorder="1" applyAlignment="1">
      <alignment vertical="center"/>
    </xf>
    <xf numFmtId="165" fontId="6" fillId="2" borderId="32" xfId="0" applyNumberFormat="1" applyFont="1" applyFill="1" applyBorder="1" applyAlignment="1">
      <alignment vertical="center"/>
    </xf>
    <xf numFmtId="166" fontId="6" fillId="7" borderId="5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2" fillId="2" borderId="22" xfId="0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" fillId="3" borderId="16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/>
    </xf>
    <xf numFmtId="3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49" fontId="2" fillId="2" borderId="22" xfId="0" applyNumberFormat="1" applyFont="1" applyFill="1" applyBorder="1" applyAlignment="1">
      <alignment horizontal="right"/>
    </xf>
    <xf numFmtId="3" fontId="2" fillId="2" borderId="22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0" fontId="3" fillId="3" borderId="25" xfId="0" applyFont="1" applyFill="1" applyBorder="1" applyAlignment="1">
      <alignment horizontal="right" vertical="center"/>
    </xf>
    <xf numFmtId="3" fontId="3" fillId="3" borderId="25" xfId="0" applyNumberFormat="1" applyFont="1" applyFill="1" applyBorder="1" applyAlignment="1">
      <alignment horizontal="right" vertical="center"/>
    </xf>
    <xf numFmtId="0" fontId="0" fillId="8" borderId="24" xfId="0" applyFont="1" applyFill="1" applyBorder="1"/>
    <xf numFmtId="49" fontId="3" fillId="9" borderId="51" xfId="0" applyNumberFormat="1" applyFont="1" applyFill="1" applyBorder="1" applyAlignment="1">
      <alignment horizontal="left" vertical="center"/>
    </xf>
    <xf numFmtId="0" fontId="3" fillId="9" borderId="51" xfId="0" applyFont="1" applyFill="1" applyBorder="1" applyAlignment="1">
      <alignment horizontal="left" vertical="center"/>
    </xf>
    <xf numFmtId="0" fontId="3" fillId="9" borderId="51" xfId="0" applyFont="1" applyFill="1" applyBorder="1" applyAlignment="1">
      <alignment horizontal="right" vertical="center"/>
    </xf>
    <xf numFmtId="3" fontId="3" fillId="9" borderId="51" xfId="0" applyNumberFormat="1" applyFont="1" applyFill="1" applyBorder="1" applyAlignment="1">
      <alignment horizontal="right" vertical="center"/>
    </xf>
    <xf numFmtId="0" fontId="0" fillId="10" borderId="0" xfId="0" applyFont="1" applyFill="1"/>
    <xf numFmtId="0" fontId="0" fillId="10" borderId="0" xfId="0" applyFont="1" applyFill="1" applyAlignment="1"/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5" fillId="3" borderId="8" xfId="0" applyNumberFormat="1" applyFont="1" applyFill="1" applyBorder="1" applyAlignment="1">
      <alignment horizontal="left" vertical="center"/>
    </xf>
    <xf numFmtId="0" fontId="4" fillId="0" borderId="13" xfId="0" applyFont="1" applyBorder="1"/>
    <xf numFmtId="49" fontId="7" fillId="5" borderId="41" xfId="0" applyNumberFormat="1" applyFont="1" applyFill="1" applyBorder="1" applyAlignment="1">
      <alignment vertical="center"/>
    </xf>
    <xf numFmtId="0" fontId="4" fillId="0" borderId="42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  <xf numFmtId="9" fontId="2" fillId="2" borderId="47" xfId="0" applyNumberFormat="1" applyFont="1" applyFill="1" applyBorder="1" applyAlignment="1"/>
    <xf numFmtId="0" fontId="2" fillId="6" borderId="3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5"/>
  <sheetViews>
    <sheetView showGridLines="0" tabSelected="1" topLeftCell="A72" workbookViewId="0">
      <selection activeCell="E90" sqref="E90"/>
    </sheetView>
  </sheetViews>
  <sheetFormatPr baseColWidth="10" defaultColWidth="14.42578125" defaultRowHeight="15" customHeight="1"/>
  <cols>
    <col min="1" max="1" width="4.42578125" customWidth="1"/>
    <col min="2" max="2" width="21.28515625" customWidth="1"/>
    <col min="3" max="3" width="19.42578125" customWidth="1"/>
    <col min="4" max="4" width="9.42578125" customWidth="1"/>
    <col min="5" max="5" width="18.5703125" customWidth="1"/>
    <col min="6" max="6" width="11" customWidth="1"/>
    <col min="7" max="7" width="15.28515625" customWidth="1"/>
    <col min="8" max="27" width="10.85546875" customWidth="1"/>
  </cols>
  <sheetData>
    <row r="1" spans="1:27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7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7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7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7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ht="15" customHeight="1">
      <c r="A8" s="1"/>
      <c r="B8" s="3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ht="12.75" customHeight="1">
      <c r="A9" s="5"/>
      <c r="B9" s="6" t="s">
        <v>0</v>
      </c>
      <c r="C9" s="7" t="s">
        <v>114</v>
      </c>
      <c r="D9" s="8"/>
      <c r="E9" s="142" t="s">
        <v>1</v>
      </c>
      <c r="F9" s="137"/>
      <c r="G9" s="9">
        <v>12000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>
      <c r="A10" s="5"/>
      <c r="B10" s="10" t="s">
        <v>2</v>
      </c>
      <c r="C10" s="11" t="s">
        <v>3</v>
      </c>
      <c r="D10" s="8"/>
      <c r="E10" s="143" t="s">
        <v>4</v>
      </c>
      <c r="F10" s="137"/>
      <c r="G10" s="7" t="s">
        <v>105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>
      <c r="A11" s="5"/>
      <c r="B11" s="10" t="s">
        <v>6</v>
      </c>
      <c r="C11" s="7" t="s">
        <v>7</v>
      </c>
      <c r="D11" s="8"/>
      <c r="E11" s="143" t="s">
        <v>8</v>
      </c>
      <c r="F11" s="137"/>
      <c r="G11" s="9">
        <v>900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2.75" customHeight="1">
      <c r="A12" s="5"/>
      <c r="B12" s="10" t="s">
        <v>9</v>
      </c>
      <c r="C12" s="12" t="s">
        <v>10</v>
      </c>
      <c r="D12" s="8"/>
      <c r="E12" s="7" t="s">
        <v>11</v>
      </c>
      <c r="F12" s="13"/>
      <c r="G12" s="14">
        <f>(G9*G11)</f>
        <v>10800000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2.75" customHeight="1">
      <c r="A13" s="5"/>
      <c r="B13" s="10" t="s">
        <v>12</v>
      </c>
      <c r="C13" s="7" t="s">
        <v>13</v>
      </c>
      <c r="D13" s="8"/>
      <c r="E13" s="143" t="s">
        <v>14</v>
      </c>
      <c r="F13" s="137"/>
      <c r="G13" s="7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>
      <c r="A14" s="5"/>
      <c r="B14" s="10" t="s">
        <v>16</v>
      </c>
      <c r="C14" s="7" t="s">
        <v>17</v>
      </c>
      <c r="D14" s="8"/>
      <c r="E14" s="143" t="s">
        <v>18</v>
      </c>
      <c r="F14" s="137"/>
      <c r="G14" s="7" t="s">
        <v>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>
      <c r="A15" s="5"/>
      <c r="B15" s="10" t="s">
        <v>19</v>
      </c>
      <c r="C15" s="15">
        <v>44720</v>
      </c>
      <c r="D15" s="8"/>
      <c r="E15" s="136" t="s">
        <v>20</v>
      </c>
      <c r="F15" s="137"/>
      <c r="G15" s="12" t="s">
        <v>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" customHeight="1">
      <c r="A16" s="1"/>
      <c r="B16" s="16"/>
      <c r="C16" s="17"/>
      <c r="D16" s="18"/>
      <c r="E16" s="19"/>
      <c r="F16" s="19"/>
      <c r="G16" s="2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" customHeight="1">
      <c r="A17" s="21"/>
      <c r="B17" s="138" t="s">
        <v>22</v>
      </c>
      <c r="C17" s="139"/>
      <c r="D17" s="139"/>
      <c r="E17" s="139"/>
      <c r="F17" s="139"/>
      <c r="G17" s="13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2" customHeight="1">
      <c r="A18" s="1"/>
      <c r="B18" s="22"/>
      <c r="C18" s="23"/>
      <c r="D18" s="23"/>
      <c r="E18" s="23"/>
      <c r="F18" s="23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" customHeight="1">
      <c r="A19" s="5"/>
      <c r="B19" s="24" t="s">
        <v>23</v>
      </c>
      <c r="C19" s="25"/>
      <c r="D19" s="26"/>
      <c r="E19" s="26"/>
      <c r="F19" s="26"/>
      <c r="G19" s="2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" customHeight="1">
      <c r="A20" s="21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>
      <c r="A21" s="21"/>
      <c r="B21" s="12" t="s">
        <v>30</v>
      </c>
      <c r="C21" s="101" t="s">
        <v>31</v>
      </c>
      <c r="D21" s="109">
        <v>1</v>
      </c>
      <c r="E21" s="110" t="s">
        <v>45</v>
      </c>
      <c r="F21" s="111">
        <v>16000</v>
      </c>
      <c r="G21" s="111">
        <f t="shared" ref="G21:G27" si="0">(D21*F21)</f>
        <v>16000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>
      <c r="A22" s="21"/>
      <c r="B22" s="12" t="s">
        <v>32</v>
      </c>
      <c r="C22" s="101" t="s">
        <v>31</v>
      </c>
      <c r="D22" s="109">
        <v>1</v>
      </c>
      <c r="E22" s="110" t="s">
        <v>33</v>
      </c>
      <c r="F22" s="111">
        <v>16000</v>
      </c>
      <c r="G22" s="111">
        <f t="shared" si="0"/>
        <v>16000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2.75" customHeight="1">
      <c r="A23" s="21"/>
      <c r="B23" s="12" t="s">
        <v>34</v>
      </c>
      <c r="C23" s="101" t="s">
        <v>31</v>
      </c>
      <c r="D23" s="109">
        <v>4</v>
      </c>
      <c r="E23" s="110" t="s">
        <v>33</v>
      </c>
      <c r="F23" s="111">
        <v>16000</v>
      </c>
      <c r="G23" s="111">
        <f t="shared" si="0"/>
        <v>64000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2.75" customHeight="1">
      <c r="A24" s="21"/>
      <c r="B24" s="12" t="s">
        <v>35</v>
      </c>
      <c r="C24" s="101" t="s">
        <v>31</v>
      </c>
      <c r="D24" s="109">
        <v>3</v>
      </c>
      <c r="E24" s="110" t="s">
        <v>106</v>
      </c>
      <c r="F24" s="111">
        <v>16000</v>
      </c>
      <c r="G24" s="111">
        <f t="shared" si="0"/>
        <v>48000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>
      <c r="A25" s="21"/>
      <c r="B25" s="12" t="s">
        <v>36</v>
      </c>
      <c r="C25" s="101" t="s">
        <v>31</v>
      </c>
      <c r="D25" s="109">
        <v>15</v>
      </c>
      <c r="E25" s="110" t="s">
        <v>107</v>
      </c>
      <c r="F25" s="111">
        <v>15000</v>
      </c>
      <c r="G25" s="111">
        <f t="shared" si="0"/>
        <v>225000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>
      <c r="A26" s="21"/>
      <c r="B26" s="12" t="s">
        <v>37</v>
      </c>
      <c r="C26" s="101" t="s">
        <v>31</v>
      </c>
      <c r="D26" s="109">
        <v>6</v>
      </c>
      <c r="E26" s="110" t="s">
        <v>108</v>
      </c>
      <c r="F26" s="111">
        <v>16000</v>
      </c>
      <c r="G26" s="111">
        <f t="shared" si="0"/>
        <v>96000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>
      <c r="A27" s="21"/>
      <c r="B27" s="12" t="s">
        <v>38</v>
      </c>
      <c r="C27" s="101" t="s">
        <v>31</v>
      </c>
      <c r="D27" s="109">
        <v>4</v>
      </c>
      <c r="E27" s="110" t="s">
        <v>109</v>
      </c>
      <c r="F27" s="111">
        <v>16000</v>
      </c>
      <c r="G27" s="111">
        <f t="shared" si="0"/>
        <v>64000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>
      <c r="A28" s="21"/>
      <c r="B28" s="28" t="s">
        <v>39</v>
      </c>
      <c r="C28" s="29"/>
      <c r="D28" s="112"/>
      <c r="E28" s="112"/>
      <c r="F28" s="112"/>
      <c r="G28" s="113">
        <f>SUM(G21:G27)</f>
        <v>529000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135" customFormat="1" ht="12.75" customHeight="1">
      <c r="A29" s="129"/>
      <c r="B29" s="130"/>
      <c r="C29" s="131"/>
      <c r="D29" s="132"/>
      <c r="E29" s="132"/>
      <c r="F29" s="132"/>
      <c r="G29" s="133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</row>
    <row r="30" spans="1:27" ht="12.75" customHeight="1">
      <c r="A30" s="44"/>
      <c r="B30" s="24" t="s">
        <v>112</v>
      </c>
      <c r="C30" s="25"/>
      <c r="D30" s="26"/>
      <c r="E30" s="26"/>
      <c r="F30" s="26"/>
      <c r="G30" s="2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>
      <c r="A31" s="44"/>
      <c r="B31" s="27" t="s">
        <v>24</v>
      </c>
      <c r="C31" s="27" t="s">
        <v>25</v>
      </c>
      <c r="D31" s="27" t="s">
        <v>26</v>
      </c>
      <c r="E31" s="27" t="s">
        <v>27</v>
      </c>
      <c r="F31" s="27" t="s">
        <v>28</v>
      </c>
      <c r="G31" s="27" t="s">
        <v>29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>
      <c r="A32" s="44"/>
      <c r="B32" s="12"/>
      <c r="C32" s="101"/>
      <c r="D32" s="109"/>
      <c r="E32" s="110"/>
      <c r="F32" s="111"/>
      <c r="G32" s="1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>
      <c r="A33" s="44"/>
      <c r="B33" s="28" t="s">
        <v>113</v>
      </c>
      <c r="C33" s="29"/>
      <c r="D33" s="112"/>
      <c r="E33" s="112"/>
      <c r="F33" s="112"/>
      <c r="G33" s="11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135" customFormat="1" ht="12.75" customHeight="1">
      <c r="A34" s="129"/>
      <c r="B34" s="130"/>
      <c r="C34" s="131"/>
      <c r="D34" s="132"/>
      <c r="E34" s="132"/>
      <c r="F34" s="132"/>
      <c r="G34" s="133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</row>
    <row r="35" spans="1:27" ht="12" customHeight="1">
      <c r="A35" s="5"/>
      <c r="B35" s="30" t="s">
        <v>40</v>
      </c>
      <c r="C35" s="31"/>
      <c r="D35" s="32"/>
      <c r="E35" s="32"/>
      <c r="F35" s="32"/>
      <c r="G35" s="3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4" customHeight="1">
      <c r="A36" s="5"/>
      <c r="B36" s="33" t="s">
        <v>24</v>
      </c>
      <c r="C36" s="33" t="s">
        <v>25</v>
      </c>
      <c r="D36" s="33" t="s">
        <v>26</v>
      </c>
      <c r="E36" s="33" t="s">
        <v>27</v>
      </c>
      <c r="F36" s="34" t="s">
        <v>28</v>
      </c>
      <c r="G36" s="33" t="s">
        <v>29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>
      <c r="A37" s="21"/>
      <c r="B37" s="12" t="s">
        <v>41</v>
      </c>
      <c r="C37" s="101" t="s">
        <v>42</v>
      </c>
      <c r="D37" s="109">
        <v>0.125</v>
      </c>
      <c r="E37" s="110" t="s">
        <v>43</v>
      </c>
      <c r="F37" s="111">
        <v>650000</v>
      </c>
      <c r="G37" s="111">
        <f t="shared" ref="G37:G39" si="1">(D37*F37)</f>
        <v>81250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2.75" customHeight="1">
      <c r="A38" s="21"/>
      <c r="B38" s="12" t="s">
        <v>44</v>
      </c>
      <c r="C38" s="101" t="s">
        <v>42</v>
      </c>
      <c r="D38" s="109">
        <v>0.125</v>
      </c>
      <c r="E38" s="110" t="s">
        <v>45</v>
      </c>
      <c r="F38" s="111">
        <v>175000</v>
      </c>
      <c r="G38" s="111">
        <f t="shared" si="1"/>
        <v>21875</v>
      </c>
      <c r="J38" s="2"/>
      <c r="K38" s="2"/>
    </row>
    <row r="39" spans="1:27" ht="12.75" customHeight="1">
      <c r="A39" s="21"/>
      <c r="B39" s="12" t="s">
        <v>46</v>
      </c>
      <c r="C39" s="101" t="s">
        <v>42</v>
      </c>
      <c r="D39" s="109">
        <v>0.5</v>
      </c>
      <c r="E39" s="110" t="s">
        <v>47</v>
      </c>
      <c r="F39" s="111">
        <v>30000</v>
      </c>
      <c r="G39" s="111">
        <f t="shared" si="1"/>
        <v>15000</v>
      </c>
      <c r="J39" s="2"/>
      <c r="K39" s="2"/>
    </row>
    <row r="40" spans="1:27" ht="12.75" customHeight="1">
      <c r="A40" s="5"/>
      <c r="B40" s="35" t="s">
        <v>48</v>
      </c>
      <c r="C40" s="36"/>
      <c r="D40" s="114"/>
      <c r="E40" s="114"/>
      <c r="F40" s="114"/>
      <c r="G40" s="115">
        <f>SUM(G37:G39)</f>
        <v>118125</v>
      </c>
      <c r="H40" s="2"/>
      <c r="I40" s="2"/>
      <c r="J40" s="2"/>
      <c r="K40" s="2"/>
    </row>
    <row r="41" spans="1:27" ht="12" customHeight="1">
      <c r="A41" s="1"/>
      <c r="B41" s="37"/>
      <c r="C41" s="38"/>
      <c r="D41" s="116"/>
      <c r="E41" s="116"/>
      <c r="F41" s="117"/>
      <c r="G41" s="117"/>
      <c r="H41" s="2"/>
      <c r="I41" s="2"/>
      <c r="J41" s="2"/>
      <c r="K41" s="2"/>
    </row>
    <row r="42" spans="1:27" ht="12" customHeight="1">
      <c r="A42" s="5"/>
      <c r="B42" s="30" t="s">
        <v>49</v>
      </c>
      <c r="C42" s="31"/>
      <c r="D42" s="118"/>
      <c r="E42" s="118"/>
      <c r="F42" s="118"/>
      <c r="G42" s="118"/>
      <c r="H42" s="2"/>
      <c r="I42" s="2"/>
      <c r="J42" s="2"/>
      <c r="K42" s="2"/>
    </row>
    <row r="43" spans="1:27" ht="24" customHeight="1">
      <c r="A43" s="5"/>
      <c r="B43" s="34" t="s">
        <v>50</v>
      </c>
      <c r="C43" s="34" t="s">
        <v>51</v>
      </c>
      <c r="D43" s="119" t="s">
        <v>52</v>
      </c>
      <c r="E43" s="119" t="s">
        <v>27</v>
      </c>
      <c r="F43" s="119" t="s">
        <v>28</v>
      </c>
      <c r="G43" s="119" t="s">
        <v>29</v>
      </c>
      <c r="H43" s="2"/>
      <c r="I43" s="2"/>
      <c r="J43" s="2"/>
      <c r="K43" s="2"/>
    </row>
    <row r="44" spans="1:27" ht="12.75" customHeight="1">
      <c r="A44" s="21"/>
      <c r="B44" s="40" t="s">
        <v>53</v>
      </c>
      <c r="C44" s="13"/>
      <c r="D44" s="120"/>
      <c r="E44" s="120"/>
      <c r="F44" s="121"/>
      <c r="G44" s="121"/>
      <c r="H44" s="2"/>
      <c r="I44" s="2"/>
      <c r="J44" s="2"/>
      <c r="K44" s="2"/>
    </row>
    <row r="45" spans="1:27" ht="12.75" customHeight="1">
      <c r="A45" s="21"/>
      <c r="B45" s="7" t="s">
        <v>54</v>
      </c>
      <c r="C45" s="102" t="s">
        <v>55</v>
      </c>
      <c r="D45" s="121">
        <v>1000</v>
      </c>
      <c r="E45" s="122" t="s">
        <v>56</v>
      </c>
      <c r="F45" s="121">
        <v>180</v>
      </c>
      <c r="G45" s="121">
        <f t="shared" ref="G45:G48" si="2">(D45*F45)</f>
        <v>180000</v>
      </c>
      <c r="H45" s="2"/>
      <c r="I45" s="2"/>
      <c r="J45" s="2"/>
      <c r="K45" s="2"/>
    </row>
    <row r="46" spans="1:27" ht="12.75" customHeight="1">
      <c r="A46" s="21"/>
      <c r="B46" s="7" t="s">
        <v>57</v>
      </c>
      <c r="C46" s="102" t="s">
        <v>58</v>
      </c>
      <c r="D46" s="120">
        <v>200</v>
      </c>
      <c r="E46" s="122" t="s">
        <v>59</v>
      </c>
      <c r="F46" s="121">
        <v>1100</v>
      </c>
      <c r="G46" s="121">
        <f t="shared" si="2"/>
        <v>220000</v>
      </c>
      <c r="H46" s="2"/>
      <c r="I46" s="2"/>
      <c r="J46" s="2"/>
      <c r="K46" s="2"/>
    </row>
    <row r="47" spans="1:27" ht="12.75" customHeight="1">
      <c r="A47" s="21"/>
      <c r="B47" s="7" t="s">
        <v>60</v>
      </c>
      <c r="C47" s="103" t="s">
        <v>61</v>
      </c>
      <c r="D47" s="120">
        <v>200</v>
      </c>
      <c r="E47" s="120" t="s">
        <v>59</v>
      </c>
      <c r="F47" s="121">
        <v>920</v>
      </c>
      <c r="G47" s="121">
        <f t="shared" si="2"/>
        <v>184000</v>
      </c>
      <c r="H47" s="2"/>
      <c r="I47" s="2"/>
      <c r="J47" s="2"/>
      <c r="K47" s="2"/>
    </row>
    <row r="48" spans="1:27" ht="12.75" customHeight="1">
      <c r="A48" s="21"/>
      <c r="B48" s="7" t="s">
        <v>62</v>
      </c>
      <c r="C48" s="102" t="s">
        <v>61</v>
      </c>
      <c r="D48" s="120">
        <v>300</v>
      </c>
      <c r="E48" s="122" t="s">
        <v>59</v>
      </c>
      <c r="F48" s="121">
        <v>920</v>
      </c>
      <c r="G48" s="121">
        <f t="shared" si="2"/>
        <v>276000</v>
      </c>
      <c r="H48" s="2"/>
      <c r="I48" s="2"/>
      <c r="J48" s="2"/>
      <c r="K48" s="2"/>
    </row>
    <row r="49" spans="1:11" ht="12.75" customHeight="1">
      <c r="A49" s="21"/>
      <c r="B49" s="40" t="s">
        <v>63</v>
      </c>
      <c r="C49" s="102"/>
      <c r="D49" s="120"/>
      <c r="E49" s="122"/>
      <c r="F49" s="121"/>
      <c r="G49" s="121"/>
      <c r="H49" s="2"/>
      <c r="I49" s="2"/>
      <c r="J49" s="2"/>
      <c r="K49" s="2"/>
    </row>
    <row r="50" spans="1:11" ht="12.75" customHeight="1">
      <c r="A50" s="21"/>
      <c r="B50" s="7" t="s">
        <v>64</v>
      </c>
      <c r="C50" s="102" t="s">
        <v>65</v>
      </c>
      <c r="D50" s="120">
        <v>1</v>
      </c>
      <c r="E50" s="122" t="s">
        <v>66</v>
      </c>
      <c r="F50" s="121">
        <v>14000</v>
      </c>
      <c r="G50" s="121">
        <f>(D50*F50)</f>
        <v>14000</v>
      </c>
      <c r="H50" s="2"/>
      <c r="I50" s="2"/>
      <c r="J50" s="2"/>
      <c r="K50" s="2"/>
    </row>
    <row r="51" spans="1:11" ht="12.75" customHeight="1">
      <c r="A51" s="21"/>
      <c r="B51" s="40" t="s">
        <v>67</v>
      </c>
      <c r="C51" s="103"/>
      <c r="D51" s="120"/>
      <c r="E51" s="120"/>
      <c r="F51" s="121"/>
      <c r="G51" s="121"/>
      <c r="H51" s="2"/>
      <c r="I51" s="2"/>
      <c r="J51" s="2"/>
      <c r="K51" s="2"/>
    </row>
    <row r="52" spans="1:11" ht="12.75" customHeight="1">
      <c r="A52" s="21"/>
      <c r="B52" s="41" t="s">
        <v>68</v>
      </c>
      <c r="C52" s="104" t="s">
        <v>69</v>
      </c>
      <c r="D52" s="123">
        <v>1</v>
      </c>
      <c r="E52" s="124" t="s">
        <v>70</v>
      </c>
      <c r="F52" s="125">
        <v>38000</v>
      </c>
      <c r="G52" s="121">
        <f>(D52*F52)</f>
        <v>38000</v>
      </c>
      <c r="H52" s="2"/>
      <c r="I52" s="2"/>
      <c r="J52" s="2"/>
      <c r="K52" s="2"/>
    </row>
    <row r="53" spans="1:11" ht="13.5" customHeight="1">
      <c r="A53" s="5"/>
      <c r="B53" s="35" t="s">
        <v>71</v>
      </c>
      <c r="C53" s="105"/>
      <c r="D53" s="36"/>
      <c r="E53" s="36"/>
      <c r="F53" s="36"/>
      <c r="G53" s="115">
        <f>SUM(G44:G52)</f>
        <v>912000</v>
      </c>
    </row>
    <row r="54" spans="1:11" ht="12" customHeight="1">
      <c r="A54" s="1"/>
      <c r="B54" s="37"/>
      <c r="C54" s="106"/>
      <c r="D54" s="38"/>
      <c r="E54" s="38"/>
      <c r="F54" s="39"/>
      <c r="G54" s="39"/>
    </row>
    <row r="55" spans="1:11" ht="12" customHeight="1">
      <c r="A55" s="5"/>
      <c r="B55" s="30" t="s">
        <v>72</v>
      </c>
      <c r="C55" s="107"/>
      <c r="D55" s="32"/>
      <c r="E55" s="32"/>
      <c r="F55" s="32"/>
      <c r="G55" s="32"/>
    </row>
    <row r="56" spans="1:11" ht="24" customHeight="1">
      <c r="A56" s="5"/>
      <c r="B56" s="42" t="s">
        <v>73</v>
      </c>
      <c r="C56" s="108" t="s">
        <v>51</v>
      </c>
      <c r="D56" s="43" t="s">
        <v>52</v>
      </c>
      <c r="E56" s="42" t="s">
        <v>27</v>
      </c>
      <c r="F56" s="43" t="s">
        <v>28</v>
      </c>
      <c r="G56" s="42" t="s">
        <v>29</v>
      </c>
    </row>
    <row r="57" spans="1:11" ht="12.75" customHeight="1">
      <c r="A57" s="44"/>
      <c r="B57" s="12" t="s">
        <v>74</v>
      </c>
      <c r="C57" s="102" t="s">
        <v>75</v>
      </c>
      <c r="D57" s="121">
        <v>2</v>
      </c>
      <c r="E57" s="110" t="s">
        <v>76</v>
      </c>
      <c r="F57" s="126">
        <v>11000</v>
      </c>
      <c r="G57" s="121">
        <f t="shared" ref="G57:G58" si="3">(D57*F57)</f>
        <v>22000</v>
      </c>
    </row>
    <row r="58" spans="1:11" ht="12.75" customHeight="1">
      <c r="A58" s="44"/>
      <c r="B58" s="12" t="s">
        <v>77</v>
      </c>
      <c r="C58" s="102" t="s">
        <v>78</v>
      </c>
      <c r="D58" s="121">
        <v>5</v>
      </c>
      <c r="E58" s="110" t="s">
        <v>79</v>
      </c>
      <c r="F58" s="126">
        <v>62000</v>
      </c>
      <c r="G58" s="121">
        <f t="shared" si="3"/>
        <v>310000</v>
      </c>
    </row>
    <row r="59" spans="1:11" ht="13.5" customHeight="1">
      <c r="A59" s="5"/>
      <c r="B59" s="45" t="s">
        <v>80</v>
      </c>
      <c r="C59" s="46"/>
      <c r="D59" s="127"/>
      <c r="E59" s="127"/>
      <c r="F59" s="127"/>
      <c r="G59" s="128">
        <f>SUM(G57:G58)</f>
        <v>332000</v>
      </c>
    </row>
    <row r="60" spans="1:11" ht="12" customHeight="1">
      <c r="A60" s="1"/>
      <c r="B60" s="47"/>
      <c r="C60" s="47"/>
      <c r="D60" s="47"/>
      <c r="E60" s="47"/>
      <c r="F60" s="48"/>
      <c r="G60" s="48"/>
    </row>
    <row r="61" spans="1:11" ht="12" customHeight="1">
      <c r="A61" s="44"/>
      <c r="B61" s="49" t="s">
        <v>81</v>
      </c>
      <c r="C61" s="50"/>
      <c r="D61" s="50"/>
      <c r="E61" s="50"/>
      <c r="F61" s="50"/>
      <c r="G61" s="51">
        <f>G28+G40+G53+G59</f>
        <v>1891125</v>
      </c>
      <c r="H61" s="52"/>
    </row>
    <row r="62" spans="1:11" ht="12" customHeight="1">
      <c r="A62" s="44"/>
      <c r="B62" s="53" t="s">
        <v>82</v>
      </c>
      <c r="C62" s="54"/>
      <c r="D62" s="54"/>
      <c r="E62" s="54"/>
      <c r="F62" s="54"/>
      <c r="G62" s="55">
        <f>G61*0.05</f>
        <v>94556.25</v>
      </c>
      <c r="H62" s="56"/>
    </row>
    <row r="63" spans="1:11" ht="12" customHeight="1">
      <c r="A63" s="44"/>
      <c r="B63" s="57" t="s">
        <v>83</v>
      </c>
      <c r="C63" s="58"/>
      <c r="D63" s="58"/>
      <c r="E63" s="58"/>
      <c r="F63" s="58"/>
      <c r="G63" s="59">
        <f>G62+G61</f>
        <v>1985681.25</v>
      </c>
      <c r="H63" s="52"/>
    </row>
    <row r="64" spans="1:11" ht="12" customHeight="1">
      <c r="A64" s="44"/>
      <c r="B64" s="53" t="s">
        <v>84</v>
      </c>
      <c r="C64" s="54"/>
      <c r="D64" s="54"/>
      <c r="E64" s="54"/>
      <c r="F64" s="54"/>
      <c r="G64" s="55">
        <f>G12</f>
        <v>10800000</v>
      </c>
      <c r="H64" s="56"/>
    </row>
    <row r="65" spans="1:27" ht="12" customHeight="1">
      <c r="A65" s="44"/>
      <c r="B65" s="60" t="s">
        <v>85</v>
      </c>
      <c r="C65" s="61"/>
      <c r="D65" s="61"/>
      <c r="E65" s="61"/>
      <c r="F65" s="61"/>
      <c r="G65" s="62">
        <f>G64-G63</f>
        <v>8814318.75</v>
      </c>
    </row>
    <row r="66" spans="1:27" ht="12" customHeight="1">
      <c r="A66" s="44"/>
      <c r="B66" s="63" t="s">
        <v>86</v>
      </c>
      <c r="C66" s="64"/>
      <c r="D66" s="64"/>
      <c r="E66" s="64"/>
      <c r="F66" s="64"/>
      <c r="G66" s="65"/>
    </row>
    <row r="67" spans="1:27" ht="12.75" customHeight="1">
      <c r="A67" s="44"/>
      <c r="B67" s="66"/>
      <c r="C67" s="64"/>
      <c r="D67" s="64"/>
      <c r="E67" s="64"/>
      <c r="F67" s="64"/>
      <c r="G67" s="65"/>
    </row>
    <row r="68" spans="1:27" ht="11.25" customHeight="1">
      <c r="A68" s="2"/>
      <c r="B68" s="67"/>
      <c r="C68" s="67"/>
      <c r="D68" s="67"/>
      <c r="E68" s="67"/>
      <c r="F68" s="67"/>
      <c r="G68" s="6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1.25" customHeight="1">
      <c r="A69" s="2"/>
      <c r="B69" s="67"/>
      <c r="C69" s="67"/>
      <c r="D69" s="67"/>
      <c r="E69" s="67"/>
      <c r="F69" s="67"/>
      <c r="G69" s="6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1.25" customHeight="1">
      <c r="A70" s="2"/>
      <c r="B70" s="68" t="s">
        <v>87</v>
      </c>
      <c r="C70" s="69"/>
      <c r="D70" s="69"/>
      <c r="E70" s="69"/>
      <c r="F70" s="70"/>
      <c r="G70" s="65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1.25" customHeight="1">
      <c r="A71" s="2"/>
      <c r="B71" s="71" t="s">
        <v>88</v>
      </c>
      <c r="C71" s="72"/>
      <c r="D71" s="72"/>
      <c r="E71" s="72"/>
      <c r="F71" s="73"/>
      <c r="G71" s="6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1.25" customHeight="1">
      <c r="A72" s="2"/>
      <c r="B72" s="71" t="s">
        <v>89</v>
      </c>
      <c r="C72" s="72"/>
      <c r="D72" s="72"/>
      <c r="E72" s="72"/>
      <c r="F72" s="73"/>
      <c r="G72" s="6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1.25" customHeight="1">
      <c r="A73" s="2"/>
      <c r="B73" s="71" t="s">
        <v>90</v>
      </c>
      <c r="C73" s="72"/>
      <c r="D73" s="72"/>
      <c r="E73" s="72"/>
      <c r="F73" s="73"/>
      <c r="G73" s="6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1.25" customHeight="1">
      <c r="A74" s="2"/>
      <c r="B74" s="71" t="s">
        <v>91</v>
      </c>
      <c r="C74" s="72"/>
      <c r="D74" s="72"/>
      <c r="E74" s="72"/>
      <c r="F74" s="73"/>
      <c r="G74" s="65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1.25" customHeight="1">
      <c r="A75" s="2"/>
      <c r="B75" s="71" t="s">
        <v>92</v>
      </c>
      <c r="C75" s="72"/>
      <c r="D75" s="72"/>
      <c r="E75" s="72"/>
      <c r="F75" s="73"/>
      <c r="G75" s="65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1.25" customHeight="1">
      <c r="A76" s="2"/>
      <c r="B76" s="74" t="s">
        <v>93</v>
      </c>
      <c r="C76" s="75"/>
      <c r="D76" s="75"/>
      <c r="E76" s="75"/>
      <c r="F76" s="76"/>
      <c r="G76" s="65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1.25" customHeight="1">
      <c r="A77" s="2"/>
      <c r="B77" s="66"/>
      <c r="C77" s="72"/>
      <c r="D77" s="72"/>
      <c r="E77" s="72"/>
      <c r="F77" s="72"/>
      <c r="G77" s="65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1.25" customHeight="1">
      <c r="A78" s="2"/>
      <c r="B78" s="140" t="s">
        <v>94</v>
      </c>
      <c r="C78" s="141"/>
      <c r="D78" s="77"/>
      <c r="E78" s="78"/>
      <c r="F78" s="78"/>
      <c r="G78" s="65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1.25" customHeight="1">
      <c r="A79" s="2"/>
      <c r="B79" s="79" t="s">
        <v>73</v>
      </c>
      <c r="C79" s="80" t="s">
        <v>110</v>
      </c>
      <c r="D79" s="81" t="s">
        <v>95</v>
      </c>
      <c r="E79" s="78"/>
      <c r="F79" s="78"/>
      <c r="G79" s="65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1.25" customHeight="1">
      <c r="A80" s="2"/>
      <c r="B80" s="82" t="s">
        <v>96</v>
      </c>
      <c r="C80" s="83">
        <f>G28</f>
        <v>529000</v>
      </c>
      <c r="D80" s="144">
        <f>(C80/C86)</f>
        <v>0.26640730983384164</v>
      </c>
      <c r="E80" s="145"/>
      <c r="F80" s="78"/>
      <c r="G80" s="65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1.25" customHeight="1">
      <c r="A81" s="2"/>
      <c r="B81" s="82" t="s">
        <v>97</v>
      </c>
      <c r="C81" s="84"/>
      <c r="D81" s="144">
        <v>0</v>
      </c>
      <c r="E81" s="145"/>
      <c r="F81" s="78"/>
      <c r="G81" s="6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1.25" customHeight="1">
      <c r="A82" s="2"/>
      <c r="B82" s="82" t="s">
        <v>98</v>
      </c>
      <c r="C82" s="83">
        <f>G40</f>
        <v>118125</v>
      </c>
      <c r="D82" s="144">
        <f>(C82/C86)</f>
        <v>5.9488399762046403E-2</v>
      </c>
      <c r="E82" s="145"/>
      <c r="F82" s="78"/>
      <c r="G82" s="6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1.25" customHeight="1">
      <c r="A83" s="2"/>
      <c r="B83" s="82" t="s">
        <v>50</v>
      </c>
      <c r="C83" s="83">
        <f>G53</f>
        <v>912000</v>
      </c>
      <c r="D83" s="144">
        <f>(C83/C86)</f>
        <v>0.45928821657554553</v>
      </c>
      <c r="E83" s="145"/>
      <c r="F83" s="78"/>
      <c r="G83" s="6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1.25" customHeight="1">
      <c r="A84" s="2"/>
      <c r="B84" s="82" t="s">
        <v>99</v>
      </c>
      <c r="C84" s="85">
        <f>G59</f>
        <v>332000</v>
      </c>
      <c r="D84" s="144">
        <f>(C84/C86)</f>
        <v>0.16719702620951876</v>
      </c>
      <c r="E84" s="86"/>
      <c r="F84" s="86"/>
      <c r="G84" s="6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1.25" customHeight="1">
      <c r="A85" s="2"/>
      <c r="B85" s="82" t="s">
        <v>100</v>
      </c>
      <c r="C85" s="85">
        <f>G62</f>
        <v>94556.25</v>
      </c>
      <c r="D85" s="144">
        <f>(C85/C86)</f>
        <v>4.7619047619047616E-2</v>
      </c>
      <c r="E85" s="86"/>
      <c r="F85" s="86"/>
      <c r="G85" s="6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1.25" customHeight="1">
      <c r="A86" s="2"/>
      <c r="B86" s="87" t="s">
        <v>101</v>
      </c>
      <c r="C86" s="88">
        <f t="shared" ref="C86:D86" si="4">SUM(C80:C85)</f>
        <v>1985681.25</v>
      </c>
      <c r="D86" s="89">
        <f t="shared" si="4"/>
        <v>1</v>
      </c>
      <c r="E86" s="86"/>
      <c r="F86" s="86"/>
      <c r="G86" s="6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1.25" customHeight="1">
      <c r="A87" s="2"/>
      <c r="B87" s="66"/>
      <c r="C87" s="64"/>
      <c r="D87" s="64"/>
      <c r="E87" s="64"/>
      <c r="F87" s="64"/>
      <c r="G87" s="6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1.25" customHeight="1">
      <c r="A88" s="2"/>
      <c r="B88" s="90"/>
      <c r="C88" s="64"/>
      <c r="D88" s="64"/>
      <c r="E88" s="64"/>
      <c r="F88" s="64"/>
      <c r="G88" s="6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1.25" customHeight="1">
      <c r="A89" s="2"/>
      <c r="B89" s="91"/>
      <c r="C89" s="92" t="s">
        <v>102</v>
      </c>
      <c r="D89" s="93"/>
      <c r="E89" s="94"/>
      <c r="F89" s="95"/>
      <c r="G89" s="6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1.25" customHeight="1">
      <c r="A90" s="2"/>
      <c r="B90" s="79" t="s">
        <v>111</v>
      </c>
      <c r="C90" s="96">
        <v>11000</v>
      </c>
      <c r="D90" s="96">
        <v>12000</v>
      </c>
      <c r="E90" s="97">
        <v>13000</v>
      </c>
      <c r="F90" s="98"/>
      <c r="G90" s="99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1.25" customHeight="1">
      <c r="A91" s="2"/>
      <c r="B91" s="87" t="s">
        <v>103</v>
      </c>
      <c r="C91" s="88">
        <f>(C86/C90)</f>
        <v>180.51647727272729</v>
      </c>
      <c r="D91" s="88">
        <f>(C86/D90)</f>
        <v>165.47343749999999</v>
      </c>
      <c r="E91" s="100">
        <f>(C86/E90)</f>
        <v>152.74471153846153</v>
      </c>
      <c r="F91" s="98"/>
      <c r="G91" s="99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1.25" customHeight="1">
      <c r="A92" s="2"/>
      <c r="B92" s="63" t="s">
        <v>104</v>
      </c>
      <c r="C92" s="72"/>
      <c r="D92" s="72"/>
      <c r="E92" s="72"/>
      <c r="F92" s="72"/>
      <c r="G92" s="7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/>
    <row r="294" spans="1:27" ht="15.75" customHeight="1"/>
    <row r="295" spans="1:27" ht="15.75" customHeight="1"/>
    <row r="296" spans="1:27" ht="15.75" customHeight="1"/>
    <row r="297" spans="1:27" ht="15.75" customHeight="1"/>
    <row r="298" spans="1:27" ht="15.75" customHeight="1"/>
    <row r="299" spans="1:27" ht="15.75" customHeight="1"/>
    <row r="300" spans="1:27" ht="15.75" customHeight="1"/>
    <row r="301" spans="1:27" ht="15.75" customHeight="1"/>
    <row r="302" spans="1:27" ht="15.75" customHeight="1"/>
    <row r="303" spans="1:27" ht="15.75" customHeight="1"/>
    <row r="304" spans="1:27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8">
    <mergeCell ref="E15:F15"/>
    <mergeCell ref="B17:G17"/>
    <mergeCell ref="B78:C78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2022-03-31T18:02:18Z</dcterms:created>
  <dcterms:modified xsi:type="dcterms:W3CDTF">2022-06-16T20:54:51Z</dcterms:modified>
</cp:coreProperties>
</file>