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Quellón\"/>
    </mc:Choice>
  </mc:AlternateContent>
  <bookViews>
    <workbookView xWindow="0" yWindow="0" windowWidth="17470" windowHeight="4940"/>
  </bookViews>
  <sheets>
    <sheet name="BOVINOS CARNE" sheetId="1" r:id="rId1"/>
    <sheet name="Hoja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41" i="1" l="1"/>
  <c r="C87" i="1"/>
  <c r="D92" i="1" s="1"/>
  <c r="E86" i="1"/>
  <c r="E85" i="1"/>
  <c r="E84" i="1"/>
  <c r="G9" i="1" l="1"/>
  <c r="E87" i="1"/>
  <c r="C92" i="1"/>
  <c r="E92" i="1"/>
  <c r="G53" i="1" l="1"/>
  <c r="C75" i="1" l="1"/>
  <c r="C78" i="1" l="1"/>
  <c r="G44" i="1"/>
  <c r="G43" i="1"/>
  <c r="G40" i="1"/>
  <c r="G23" i="1"/>
  <c r="G22" i="1"/>
  <c r="G21" i="1"/>
  <c r="G58" i="1"/>
  <c r="G24" i="1" l="1"/>
  <c r="G46" i="1"/>
  <c r="C77" i="1" s="1"/>
  <c r="G35" i="1"/>
  <c r="C76" i="1" s="1"/>
  <c r="G55" i="1" l="1"/>
  <c r="G56" i="1" s="1"/>
  <c r="C74" i="1"/>
  <c r="G57" i="1" l="1"/>
  <c r="C79" i="1"/>
  <c r="G59" i="1" l="1"/>
  <c r="C80" i="1"/>
  <c r="D79" i="1" l="1"/>
  <c r="E93" i="1"/>
  <c r="C93" i="1"/>
  <c r="D93" i="1"/>
  <c r="D77" i="1"/>
  <c r="D78" i="1"/>
  <c r="D76" i="1"/>
  <c r="D74" i="1"/>
  <c r="D80" i="1" l="1"/>
</calcChain>
</file>

<file path=xl/sharedStrings.xml><?xml version="1.0" encoding="utf-8"?>
<sst xmlns="http://schemas.openxmlformats.org/spreadsheetml/2006/main" count="127" uniqueCount="101">
  <si>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</si>
  <si>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</si>
  <si>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</si>
  <si>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</si>
  <si>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</si>
  <si>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</si>
  <si>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</si>
  <si>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</si>
  <si>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</si>
  <si>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</si>
  <si>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</si>
  <si>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</si>
  <si>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</si>
  <si>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</si>
  <si>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</si>
  <si>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</si>
  <si>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</si>
  <si>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</si>
  <si>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</si>
  <si>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</si>
  <si>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</si>
  <si>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</si>
  <si>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</si>
  <si>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</si>
  <si>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</si>
  <si>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</si>
  <si>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</si>
  <si>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</si>
  <si>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</si>
  <si>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</si>
  <si>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</si>
  <si>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</si>
  <si>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</si>
  <si>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</si>
  <si>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</si>
  <si>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</si>
  <si>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</si>
  <si>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</si>
  <si>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2.  Precio de Insumos corresponde a  precios  colocados en el predio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</si>
  <si>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</si>
  <si>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</si>
  <si>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</si>
  <si>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</si>
  <si>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</si>
  <si>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</si>
  <si>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</si>
  <si>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</si>
  <si>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</si>
  <si>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</si>
  <si>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</si>
  <si>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Subtotal otros</t>
  </si>
  <si>
    <t>BOVINOS CARNE</t>
  </si>
  <si>
    <t>RAZA</t>
  </si>
  <si>
    <t>CLAVEL Y CRUZAS</t>
  </si>
  <si>
    <t>LOS LAGOS</t>
  </si>
  <si>
    <t>Forrajeo Invernal</t>
  </si>
  <si>
    <t>FARMACOS</t>
  </si>
  <si>
    <t>ALIMENTACION ANIMAL</t>
  </si>
  <si>
    <t>Categoria</t>
  </si>
  <si>
    <t xml:space="preserve">Unidad </t>
  </si>
  <si>
    <t>RENDIMIENTO (cab/Plantel.)</t>
  </si>
  <si>
    <t>MEDIO</t>
  </si>
  <si>
    <t>QUELLON</t>
  </si>
  <si>
    <t>Mercado interno</t>
  </si>
  <si>
    <t>CATEGORIA</t>
  </si>
  <si>
    <t>CANTIDAD (cab)</t>
  </si>
  <si>
    <t>PRECIO UNITARIO ($)</t>
  </si>
  <si>
    <t>SUB TOTAL ($)</t>
  </si>
  <si>
    <t>ssub</t>
  </si>
  <si>
    <t>TOTAL</t>
  </si>
  <si>
    <t>ESCENARIOS COSTO UNITARIO  ($/cabeza)</t>
  </si>
  <si>
    <t>Rendimiento (cabezas)</t>
  </si>
  <si>
    <t>Costo unitario ($/cabeza) (*)</t>
  </si>
  <si>
    <t>Ternero/a (venta)</t>
  </si>
  <si>
    <t>Vaca desecho</t>
  </si>
  <si>
    <t>Novillos</t>
  </si>
  <si>
    <r>
      <rPr>
        <b/>
        <u/>
        <sz val="8"/>
        <color indexed="8"/>
        <rFont val="Calibri"/>
        <family val="2"/>
      </rPr>
      <t>Notas</t>
    </r>
    <r>
      <rPr>
        <b/>
        <sz val="8"/>
        <color indexed="8"/>
        <rFont val="Calibri"/>
        <family val="2"/>
      </rPr>
      <t>:</t>
    </r>
  </si>
  <si>
    <t xml:space="preserve">SEQUIA </t>
  </si>
  <si>
    <t>Manejo sanitario otoño</t>
  </si>
  <si>
    <t>Otoño</t>
  </si>
  <si>
    <t xml:space="preserve">Manejo sanitario Primavera </t>
  </si>
  <si>
    <t>Primavera</t>
  </si>
  <si>
    <t>Agosto-Septiembre</t>
  </si>
  <si>
    <t>Vacuna Clostridial</t>
  </si>
  <si>
    <t>Frasco  500 cc</t>
  </si>
  <si>
    <t>Ivermectina</t>
  </si>
  <si>
    <t>Frasco 500 cc</t>
  </si>
  <si>
    <t>Otoño y primavera</t>
  </si>
  <si>
    <t>Heno (3)  fardos 25 kg</t>
  </si>
  <si>
    <t>kg</t>
  </si>
  <si>
    <t>invierno</t>
  </si>
  <si>
    <t>Concentrados</t>
  </si>
  <si>
    <t>sacos de 25 kg</t>
  </si>
  <si>
    <t>1. Precios de insumos y productos se expresan con IVA</t>
  </si>
  <si>
    <t>3. Precio esperado por ventas corresponde a precio colocado en el domicilio del comprador</t>
  </si>
  <si>
    <t>4. Los insumos aplicados (tipo y cantidad) están referidos al  Área en particular</t>
  </si>
  <si>
    <t>6. El costo de la mano de obra incluye impuestos e  imposiciones</t>
  </si>
  <si>
    <t xml:space="preserve">7. Sobre el  rebaño de 15  vientres  se estima la siguiente venta: </t>
  </si>
  <si>
    <t>8. Se considera 65% de parición, 20 % de reposición</t>
  </si>
  <si>
    <t>PRECIO ESPERADO ($/cab)</t>
  </si>
  <si>
    <t>Marzo - Abril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</si>
</sst>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0.0%"/>
    <numFmt numFmtId="170" formatCode="_-&quot;$&quot;\ * #,##0_-;\-&quot;$&quot;\ * #,##0_-;_-&quot;$&quot;\ * &quot;-&quot;_-;_-@_-"/>
  </numFmts>
  <fonts count="20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11"/>
      <color indexed="8"/>
      <name val="Calibri"/>
      <family val="2"/>
    </font>
    <font>
      <sz val="7"/>
      <color theme="1"/>
      <name val="Calibri"/>
      <family val="2"/>
    </font>
    <font>
      <sz val="11"/>
      <color indexed="8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color theme="1"/>
      <name val="Calibri"/>
      <family val="2"/>
    </font>
    <font>
      <b/>
      <i/>
      <sz val="8"/>
      <color indexed="9"/>
      <name val="Calibri"/>
      <family val="2"/>
    </font>
    <font>
      <b/>
      <u/>
      <sz val="8"/>
      <color indexed="8"/>
      <name val="Calibri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" fillId="0" borderId="16" applyFont="0" applyFill="0" applyBorder="0" applyAlignment="0" applyProtection="0"/>
    <xf numFmtId="43" fontId="15" fillId="0" borderId="16" applyFont="0" applyFill="0" applyBorder="0" applyAlignment="0" applyProtection="0"/>
  </cellStyleXfs>
  <cellXfs count="177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0" fontId="5" fillId="7" borderId="16" xfId="0" applyFont="1" applyFill="1" applyBorder="1" applyAlignment="1">
      <alignment vertical="center"/>
    </xf>
    <xf numFmtId="49" fontId="9" fillId="2" borderId="26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9" fontId="5" fillId="2" borderId="27" xfId="0" applyNumberFormat="1" applyFont="1" applyFill="1" applyBorder="1" applyAlignment="1">
      <alignment vertical="center"/>
    </xf>
    <xf numFmtId="0" fontId="9" fillId="2" borderId="6" xfId="0" applyNumberFormat="1" applyFont="1" applyFill="1" applyBorder="1" applyAlignment="1">
      <alignment vertical="center"/>
    </xf>
    <xf numFmtId="167" fontId="9" fillId="2" borderId="6" xfId="0" applyNumberFormat="1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49" fontId="9" fillId="8" borderId="28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49" fontId="9" fillId="8" borderId="33" xfId="0" applyNumberFormat="1" applyFont="1" applyFill="1" applyBorder="1" applyAlignment="1">
      <alignment vertical="center"/>
    </xf>
    <xf numFmtId="49" fontId="1" fillId="2" borderId="38" xfId="0" applyNumberFormat="1" applyFont="1" applyFill="1" applyBorder="1" applyAlignment="1">
      <alignment vertical="center" wrapText="1"/>
    </xf>
    <xf numFmtId="49" fontId="1" fillId="2" borderId="38" xfId="0" applyNumberFormat="1" applyFont="1" applyFill="1" applyBorder="1" applyAlignment="1">
      <alignment horizontal="center" vertical="center" wrapText="1"/>
    </xf>
    <xf numFmtId="0" fontId="1" fillId="2" borderId="38" xfId="0" applyNumberFormat="1" applyFont="1" applyFill="1" applyBorder="1" applyAlignment="1">
      <alignment vertical="center" wrapText="1"/>
    </xf>
    <xf numFmtId="49" fontId="1" fillId="2" borderId="38" xfId="0" applyNumberFormat="1" applyFont="1" applyFill="1" applyBorder="1" applyAlignment="1">
      <alignment horizontal="right" vertical="center" wrapText="1"/>
    </xf>
    <xf numFmtId="3" fontId="1" fillId="2" borderId="38" xfId="0" applyNumberFormat="1" applyFont="1" applyFill="1" applyBorder="1" applyAlignment="1">
      <alignment horizontal="right" vertical="center" wrapText="1"/>
    </xf>
    <xf numFmtId="49" fontId="2" fillId="3" borderId="38" xfId="0" applyNumberFormat="1" applyFont="1" applyFill="1" applyBorder="1" applyAlignment="1">
      <alignment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vertical="center"/>
    </xf>
    <xf numFmtId="3" fontId="2" fillId="3" borderId="38" xfId="0" applyNumberFormat="1" applyFont="1" applyFill="1" applyBorder="1" applyAlignment="1">
      <alignment vertical="center"/>
    </xf>
    <xf numFmtId="49" fontId="3" fillId="2" borderId="38" xfId="0" applyNumberFormat="1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left" vertical="center" wrapText="1"/>
    </xf>
    <xf numFmtId="49" fontId="1" fillId="2" borderId="38" xfId="0" applyNumberFormat="1" applyFont="1" applyFill="1" applyBorder="1" applyAlignment="1">
      <alignment vertical="center"/>
    </xf>
    <xf numFmtId="49" fontId="1" fillId="2" borderId="38" xfId="0" applyNumberFormat="1" applyFont="1" applyFill="1" applyBorder="1" applyAlignment="1">
      <alignment horizontal="center" vertical="center"/>
    </xf>
    <xf numFmtId="3" fontId="1" fillId="2" borderId="38" xfId="0" applyNumberFormat="1" applyFont="1" applyFill="1" applyBorder="1" applyAlignment="1">
      <alignment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vertical="center"/>
    </xf>
    <xf numFmtId="49" fontId="3" fillId="2" borderId="38" xfId="0" applyNumberFormat="1" applyFont="1" applyFill="1" applyBorder="1" applyAlignment="1">
      <alignment vertical="center"/>
    </xf>
    <xf numFmtId="165" fontId="1" fillId="2" borderId="38" xfId="0" applyNumberFormat="1" applyFont="1" applyFill="1" applyBorder="1" applyAlignment="1">
      <alignment vertical="center"/>
    </xf>
    <xf numFmtId="49" fontId="9" fillId="2" borderId="45" xfId="0" applyNumberFormat="1" applyFont="1" applyFill="1" applyBorder="1" applyAlignment="1">
      <alignment vertical="center"/>
    </xf>
    <xf numFmtId="3" fontId="9" fillId="2" borderId="46" xfId="0" applyNumberFormat="1" applyFont="1" applyFill="1" applyBorder="1" applyAlignment="1">
      <alignment vertical="center"/>
    </xf>
    <xf numFmtId="9" fontId="5" fillId="2" borderId="47" xfId="0" applyNumberFormat="1" applyFont="1" applyFill="1" applyBorder="1" applyAlignment="1">
      <alignment vertical="center"/>
    </xf>
    <xf numFmtId="49" fontId="9" fillId="8" borderId="51" xfId="0" applyNumberFormat="1" applyFont="1" applyFill="1" applyBorder="1" applyAlignment="1">
      <alignment horizontal="center" vertical="center"/>
    </xf>
    <xf numFmtId="49" fontId="9" fillId="8" borderId="52" xfId="0" applyNumberFormat="1" applyFont="1" applyFill="1" applyBorder="1" applyAlignment="1">
      <alignment horizontal="center" vertical="center"/>
    </xf>
    <xf numFmtId="49" fontId="5" fillId="8" borderId="53" xfId="0" applyNumberFormat="1" applyFont="1" applyFill="1" applyBorder="1" applyAlignment="1">
      <alignment horizontal="center" vertical="center"/>
    </xf>
    <xf numFmtId="49" fontId="9" fillId="2" borderId="54" xfId="0" applyNumberFormat="1" applyFont="1" applyFill="1" applyBorder="1" applyAlignment="1">
      <alignment vertical="center"/>
    </xf>
    <xf numFmtId="167" fontId="9" fillId="2" borderId="55" xfId="0" applyNumberFormat="1" applyFont="1" applyFill="1" applyBorder="1" applyAlignment="1">
      <alignment vertical="center"/>
    </xf>
    <xf numFmtId="9" fontId="5" fillId="2" borderId="56" xfId="0" applyNumberFormat="1" applyFont="1" applyFill="1" applyBorder="1" applyAlignment="1">
      <alignment vertical="center"/>
    </xf>
    <xf numFmtId="49" fontId="9" fillId="8" borderId="51" xfId="0" applyNumberFormat="1" applyFont="1" applyFill="1" applyBorder="1" applyAlignment="1">
      <alignment vertical="center"/>
    </xf>
    <xf numFmtId="167" fontId="9" fillId="8" borderId="52" xfId="0" applyNumberFormat="1" applyFont="1" applyFill="1" applyBorder="1" applyAlignment="1">
      <alignment vertical="center"/>
    </xf>
    <xf numFmtId="9" fontId="9" fillId="8" borderId="53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168" fontId="6" fillId="0" borderId="36" xfId="3" applyNumberFormat="1" applyFont="1" applyBorder="1" applyAlignment="1">
      <alignment horizontal="right" vertical="center"/>
    </xf>
    <xf numFmtId="0" fontId="10" fillId="9" borderId="30" xfId="0" applyFont="1" applyFill="1" applyBorder="1" applyAlignment="1">
      <alignment horizontal="center" vertical="center"/>
    </xf>
    <xf numFmtId="49" fontId="8" fillId="9" borderId="31" xfId="0" applyNumberFormat="1" applyFont="1" applyFill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3" fontId="9" fillId="8" borderId="57" xfId="0" applyNumberFormat="1" applyFont="1" applyFill="1" applyBorder="1" applyAlignment="1">
      <alignment vertical="center"/>
    </xf>
    <xf numFmtId="3" fontId="9" fillId="8" borderId="58" xfId="0" applyNumberFormat="1" applyFont="1" applyFill="1" applyBorder="1" applyAlignment="1">
      <alignment vertical="center"/>
    </xf>
    <xf numFmtId="3" fontId="9" fillId="8" borderId="59" xfId="0" applyNumberFormat="1" applyFont="1" applyFill="1" applyBorder="1" applyAlignment="1">
      <alignment vertical="center"/>
    </xf>
    <xf numFmtId="164" fontId="9" fillId="2" borderId="60" xfId="1" applyFont="1" applyFill="1" applyBorder="1" applyAlignment="1">
      <alignment vertical="center"/>
    </xf>
    <xf numFmtId="164" fontId="9" fillId="2" borderId="16" xfId="1" applyFont="1" applyFill="1" applyBorder="1" applyAlignment="1">
      <alignment vertical="center"/>
    </xf>
    <xf numFmtId="0" fontId="14" fillId="0" borderId="36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49" fontId="10" fillId="3" borderId="5" xfId="0" applyNumberFormat="1" applyFont="1" applyFill="1" applyBorder="1" applyAlignment="1">
      <alignment vertical="center" wrapText="1"/>
    </xf>
    <xf numFmtId="0" fontId="16" fillId="10" borderId="36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vertical="center"/>
    </xf>
    <xf numFmtId="164" fontId="5" fillId="0" borderId="36" xfId="0" applyNumberFormat="1" applyFont="1" applyBorder="1" applyAlignment="1">
      <alignment horizontal="right" vertical="center"/>
    </xf>
    <xf numFmtId="0" fontId="16" fillId="0" borderId="36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vertical="center"/>
    </xf>
    <xf numFmtId="17" fontId="5" fillId="0" borderId="36" xfId="0" applyNumberFormat="1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168" fontId="5" fillId="0" borderId="36" xfId="3" applyNumberFormat="1" applyFont="1" applyBorder="1" applyAlignment="1">
      <alignment horizontal="right" vertical="center"/>
    </xf>
    <xf numFmtId="14" fontId="5" fillId="0" borderId="36" xfId="0" applyNumberFormat="1" applyFont="1" applyBorder="1" applyAlignment="1">
      <alignment horizontal="right" vertical="center" wrapText="1"/>
    </xf>
    <xf numFmtId="17" fontId="16" fillId="10" borderId="36" xfId="0" applyNumberFormat="1" applyFont="1" applyFill="1" applyBorder="1" applyAlignment="1">
      <alignment horizontal="right" vertical="center"/>
    </xf>
    <xf numFmtId="0" fontId="5" fillId="0" borderId="36" xfId="0" applyFont="1" applyBorder="1" applyAlignment="1">
      <alignment horizontal="right" vertical="center" wrapText="1"/>
    </xf>
    <xf numFmtId="0" fontId="5" fillId="2" borderId="8" xfId="0" applyFont="1" applyFill="1" applyBorder="1" applyAlignment="1">
      <alignment vertical="center" wrapText="1"/>
    </xf>
    <xf numFmtId="14" fontId="5" fillId="2" borderId="9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/>
    </xf>
    <xf numFmtId="49" fontId="10" fillId="5" borderId="13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49" fontId="10" fillId="3" borderId="6" xfId="0" applyNumberFormat="1" applyFont="1" applyFill="1" applyBorder="1" applyAlignment="1">
      <alignment horizontal="center" vertical="center" wrapText="1"/>
    </xf>
    <xf numFmtId="3" fontId="5" fillId="2" borderId="12" xfId="0" applyNumberFormat="1" applyFont="1" applyFill="1" applyBorder="1" applyAlignment="1">
      <alignment vertical="center"/>
    </xf>
    <xf numFmtId="49" fontId="10" fillId="5" borderId="37" xfId="0" applyNumberFormat="1" applyFont="1" applyFill="1" applyBorder="1" applyAlignment="1">
      <alignment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vertical="center"/>
    </xf>
    <xf numFmtId="0" fontId="5" fillId="2" borderId="39" xfId="0" applyFont="1" applyFill="1" applyBorder="1" applyAlignment="1">
      <alignment vertical="center"/>
    </xf>
    <xf numFmtId="49" fontId="10" fillId="3" borderId="38" xfId="0" applyNumberFormat="1" applyFont="1" applyFill="1" applyBorder="1" applyAlignment="1">
      <alignment horizontal="center" vertical="center"/>
    </xf>
    <xf numFmtId="49" fontId="10" fillId="3" borderId="38" xfId="0" applyNumberFormat="1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vertical="center"/>
    </xf>
    <xf numFmtId="0" fontId="5" fillId="2" borderId="38" xfId="0" applyFont="1" applyFill="1" applyBorder="1" applyAlignment="1">
      <alignment horizontal="center" vertical="center"/>
    </xf>
    <xf numFmtId="49" fontId="7" fillId="3" borderId="38" xfId="0" applyNumberFormat="1" applyFont="1" applyFill="1" applyBorder="1" applyAlignment="1">
      <alignment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vertical="center"/>
    </xf>
    <xf numFmtId="0" fontId="5" fillId="2" borderId="42" xfId="0" applyFont="1" applyFill="1" applyBorder="1" applyAlignment="1">
      <alignment vertical="center"/>
    </xf>
    <xf numFmtId="0" fontId="5" fillId="2" borderId="43" xfId="0" applyFont="1" applyFill="1" applyBorder="1" applyAlignment="1">
      <alignment vertical="center"/>
    </xf>
    <xf numFmtId="3" fontId="5" fillId="2" borderId="43" xfId="0" applyNumberFormat="1" applyFont="1" applyFill="1" applyBorder="1" applyAlignment="1">
      <alignment vertical="center"/>
    </xf>
    <xf numFmtId="0" fontId="5" fillId="0" borderId="16" xfId="0" applyNumberFormat="1" applyFont="1" applyBorder="1" applyAlignment="1">
      <alignment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vertical="center"/>
    </xf>
    <xf numFmtId="3" fontId="5" fillId="2" borderId="44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49" fontId="10" fillId="5" borderId="18" xfId="0" applyNumberFormat="1" applyFont="1" applyFill="1" applyBorder="1" applyAlignment="1">
      <alignment vertical="center"/>
    </xf>
    <xf numFmtId="0" fontId="10" fillId="5" borderId="19" xfId="0" applyFont="1" applyFill="1" applyBorder="1" applyAlignment="1">
      <alignment vertical="center"/>
    </xf>
    <xf numFmtId="3" fontId="10" fillId="5" borderId="20" xfId="0" applyNumberFormat="1" applyFont="1" applyFill="1" applyBorder="1" applyAlignment="1">
      <alignment vertical="center"/>
    </xf>
    <xf numFmtId="49" fontId="10" fillId="3" borderId="21" xfId="0" applyNumberFormat="1" applyFont="1" applyFill="1" applyBorder="1" applyAlignment="1">
      <alignment vertical="center"/>
    </xf>
    <xf numFmtId="0" fontId="10" fillId="3" borderId="15" xfId="0" applyFont="1" applyFill="1" applyBorder="1" applyAlignment="1">
      <alignment vertical="center"/>
    </xf>
    <xf numFmtId="166" fontId="10" fillId="3" borderId="22" xfId="0" applyNumberFormat="1" applyFont="1" applyFill="1" applyBorder="1" applyAlignment="1">
      <alignment vertical="center"/>
    </xf>
    <xf numFmtId="49" fontId="10" fillId="5" borderId="21" xfId="0" applyNumberFormat="1" applyFont="1" applyFill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166" fontId="10" fillId="5" borderId="22" xfId="0" applyNumberFormat="1" applyFont="1" applyFill="1" applyBorder="1" applyAlignment="1">
      <alignment vertical="center"/>
    </xf>
    <xf numFmtId="49" fontId="10" fillId="5" borderId="23" xfId="0" applyNumberFormat="1" applyFont="1" applyFill="1" applyBorder="1" applyAlignment="1">
      <alignment vertical="center"/>
    </xf>
    <xf numFmtId="0" fontId="10" fillId="5" borderId="24" xfId="0" applyFont="1" applyFill="1" applyBorder="1" applyAlignment="1">
      <alignment vertical="center"/>
    </xf>
    <xf numFmtId="166" fontId="10" fillId="6" borderId="25" xfId="0" applyNumberFormat="1" applyFont="1" applyFill="1" applyBorder="1" applyAlignment="1">
      <alignment vertical="center"/>
    </xf>
    <xf numFmtId="49" fontId="5" fillId="2" borderId="16" xfId="0" applyNumberFormat="1" applyFont="1" applyFill="1" applyBorder="1" applyAlignment="1">
      <alignment vertical="center"/>
    </xf>
    <xf numFmtId="166" fontId="10" fillId="2" borderId="16" xfId="0" applyNumberFormat="1" applyFont="1" applyFill="1" applyBorder="1" applyAlignment="1">
      <alignment vertical="center"/>
    </xf>
    <xf numFmtId="0" fontId="5" fillId="2" borderId="39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166" fontId="10" fillId="2" borderId="16" xfId="0" applyNumberFormat="1" applyFont="1" applyFill="1" applyBorder="1" applyAlignment="1">
      <alignment horizontal="center" vertical="center"/>
    </xf>
    <xf numFmtId="164" fontId="5" fillId="0" borderId="0" xfId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0" borderId="36" xfId="0" applyFont="1" applyFill="1" applyBorder="1" applyAlignment="1">
      <alignment horizontal="left" vertical="center"/>
    </xf>
    <xf numFmtId="1" fontId="19" fillId="0" borderId="36" xfId="0" applyNumberFormat="1" applyFont="1" applyFill="1" applyBorder="1" applyAlignment="1">
      <alignment horizontal="center" vertical="center"/>
    </xf>
    <xf numFmtId="170" fontId="19" fillId="0" borderId="36" xfId="3" applyNumberFormat="1" applyFont="1" applyFill="1" applyBorder="1" applyAlignment="1">
      <alignment vertical="center"/>
    </xf>
    <xf numFmtId="0" fontId="9" fillId="7" borderId="16" xfId="0" applyFont="1" applyFill="1" applyBorder="1" applyAlignment="1">
      <alignment vertical="center"/>
    </xf>
    <xf numFmtId="166" fontId="9" fillId="2" borderId="16" xfId="0" applyNumberFormat="1" applyFont="1" applyFill="1" applyBorder="1" applyAlignment="1">
      <alignment vertical="center"/>
    </xf>
    <xf numFmtId="164" fontId="5" fillId="0" borderId="16" xfId="1" applyFont="1" applyBorder="1" applyAlignment="1">
      <alignment vertical="center"/>
    </xf>
    <xf numFmtId="164" fontId="5" fillId="0" borderId="16" xfId="0" applyNumberFormat="1" applyFont="1" applyBorder="1" applyAlignment="1">
      <alignment vertical="center"/>
    </xf>
    <xf numFmtId="1" fontId="19" fillId="0" borderId="36" xfId="4" applyNumberFormat="1" applyFont="1" applyFill="1" applyBorder="1" applyAlignment="1">
      <alignment horizontal="center" vertical="center"/>
    </xf>
    <xf numFmtId="0" fontId="5" fillId="0" borderId="48" xfId="0" applyNumberFormat="1" applyFont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164" fontId="5" fillId="0" borderId="0" xfId="1" applyFont="1" applyAlignment="1">
      <alignment vertical="center"/>
    </xf>
    <xf numFmtId="0" fontId="10" fillId="9" borderId="30" xfId="0" applyFont="1" applyFill="1" applyBorder="1" applyAlignment="1">
      <alignment vertical="center"/>
    </xf>
    <xf numFmtId="49" fontId="8" fillId="9" borderId="31" xfId="0" applyNumberFormat="1" applyFont="1" applyFill="1" applyBorder="1" applyAlignment="1">
      <alignment vertical="center"/>
    </xf>
    <xf numFmtId="0" fontId="10" fillId="9" borderId="31" xfId="0" applyFont="1" applyFill="1" applyBorder="1" applyAlignment="1">
      <alignment vertical="center"/>
    </xf>
    <xf numFmtId="0" fontId="10" fillId="9" borderId="32" xfId="0" applyFont="1" applyFill="1" applyBorder="1" applyAlignment="1">
      <alignment vertical="center"/>
    </xf>
    <xf numFmtId="164" fontId="9" fillId="8" borderId="34" xfId="1" applyFont="1" applyFill="1" applyBorder="1" applyAlignment="1">
      <alignment vertical="center"/>
    </xf>
    <xf numFmtId="164" fontId="9" fillId="8" borderId="35" xfId="1" applyFont="1" applyFill="1" applyBorder="1" applyAlignment="1">
      <alignment vertical="center"/>
    </xf>
    <xf numFmtId="167" fontId="9" fillId="8" borderId="29" xfId="0" applyNumberFormat="1" applyFont="1" applyFill="1" applyBorder="1" applyAlignment="1">
      <alignment vertical="center"/>
    </xf>
    <xf numFmtId="169" fontId="5" fillId="2" borderId="16" xfId="2" applyNumberFormat="1" applyFont="1" applyFill="1" applyBorder="1" applyAlignment="1">
      <alignment vertical="center"/>
    </xf>
    <xf numFmtId="0" fontId="12" fillId="0" borderId="36" xfId="0" applyFont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left" vertical="center" wrapText="1"/>
    </xf>
    <xf numFmtId="43" fontId="14" fillId="0" borderId="36" xfId="4" applyNumberFormat="1" applyFont="1" applyFill="1" applyBorder="1" applyAlignment="1">
      <alignment horizontal="center" vertical="center"/>
    </xf>
    <xf numFmtId="0" fontId="14" fillId="0" borderId="36" xfId="4" applyNumberFormat="1" applyFont="1" applyFill="1" applyBorder="1" applyAlignment="1">
      <alignment horizontal="center" vertical="center"/>
    </xf>
    <xf numFmtId="49" fontId="9" fillId="2" borderId="61" xfId="0" applyNumberFormat="1" applyFont="1" applyFill="1" applyBorder="1" applyAlignment="1">
      <alignment vertical="center"/>
    </xf>
    <xf numFmtId="0" fontId="5" fillId="2" borderId="62" xfId="0" applyFont="1" applyFill="1" applyBorder="1" applyAlignment="1">
      <alignment vertical="center"/>
    </xf>
    <xf numFmtId="0" fontId="5" fillId="2" borderId="63" xfId="0" applyFont="1" applyFill="1" applyBorder="1" applyAlignment="1">
      <alignment vertical="center"/>
    </xf>
    <xf numFmtId="0" fontId="14" fillId="0" borderId="64" xfId="0" applyFont="1" applyBorder="1" applyAlignment="1">
      <alignment vertical="center"/>
    </xf>
    <xf numFmtId="0" fontId="5" fillId="2" borderId="65" xfId="0" applyFont="1" applyFill="1" applyBorder="1" applyAlignment="1">
      <alignment vertical="center"/>
    </xf>
    <xf numFmtId="0" fontId="14" fillId="11" borderId="64" xfId="0" applyFont="1" applyFill="1" applyBorder="1" applyAlignment="1">
      <alignment vertical="center"/>
    </xf>
    <xf numFmtId="0" fontId="6" fillId="0" borderId="66" xfId="0" applyFont="1" applyBorder="1" applyAlignment="1">
      <alignment vertical="center"/>
    </xf>
    <xf numFmtId="0" fontId="5" fillId="2" borderId="67" xfId="0" applyFont="1" applyFill="1" applyBorder="1" applyAlignment="1">
      <alignment vertical="center"/>
    </xf>
    <xf numFmtId="0" fontId="5" fillId="2" borderId="68" xfId="0" applyFont="1" applyFill="1" applyBorder="1" applyAlignment="1">
      <alignment vertical="center"/>
    </xf>
    <xf numFmtId="164" fontId="5" fillId="0" borderId="36" xfId="1" applyFont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7" fillId="3" borderId="6" xfId="0" applyNumberFormat="1" applyFont="1" applyFill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17" fillId="3" borderId="6" xfId="0" applyNumberFormat="1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49" fontId="8" fillId="9" borderId="48" xfId="0" applyNumberFormat="1" applyFont="1" applyFill="1" applyBorder="1" applyAlignment="1">
      <alignment horizontal="center" vertical="center"/>
    </xf>
    <xf numFmtId="49" fontId="8" fillId="9" borderId="49" xfId="0" applyNumberFormat="1" applyFont="1" applyFill="1" applyBorder="1" applyAlignment="1">
      <alignment horizontal="center" vertical="center"/>
    </xf>
    <xf numFmtId="49" fontId="8" fillId="9" borderId="50" xfId="0" applyNumberFormat="1" applyFont="1" applyFill="1" applyBorder="1" applyAlignment="1">
      <alignment horizontal="center" vertical="center"/>
    </xf>
  </cellXfs>
  <cellStyles count="5">
    <cellStyle name="Millares [0]" xfId="1" builtinId="6"/>
    <cellStyle name="Millares 2" xfId="3"/>
    <cellStyle name="Millares 6" xfId="4"/>
    <cellStyle name="Normal" xfId="0" builtinId="0"/>
    <cellStyle name="Porcentaje" xfId="2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371475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A7" zoomScaleNormal="100" workbookViewId="0">
      <selection activeCell="K14" sqref="K14"/>
    </sheetView>
  </sheetViews>
  <sheetFormatPr baseColWidth="10" defaultColWidth="10.81640625" defaultRowHeight="11.25" customHeight="1" x14ac:dyDescent="0.35"/>
  <cols>
    <col min="1" max="1" width="4.453125" style="63" customWidth="1"/>
    <col min="2" max="2" width="20.54296875" style="63" customWidth="1"/>
    <col min="3" max="3" width="19.453125" style="63" customWidth="1"/>
    <col min="4" max="4" width="12.7265625" style="63" customWidth="1"/>
    <col min="5" max="5" width="14.453125" style="63" customWidth="1"/>
    <col min="6" max="6" width="11" style="63" customWidth="1"/>
    <col min="7" max="7" width="12.453125" style="63" customWidth="1"/>
    <col min="8" max="255" width="10.81640625" style="63" customWidth="1"/>
    <col min="256" max="16384" width="10.81640625" style="64"/>
  </cols>
  <sheetData>
    <row r="1" spans="1:7" ht="15" customHeight="1" x14ac:dyDescent="0.35">
      <c r="A1" s="62"/>
      <c r="B1" s="62"/>
      <c r="C1" s="62"/>
      <c r="D1" s="62"/>
      <c r="E1" s="62"/>
      <c r="F1" s="62"/>
      <c r="G1" s="62"/>
    </row>
    <row r="2" spans="1:7" ht="15" customHeight="1" x14ac:dyDescent="0.35">
      <c r="A2" s="62"/>
      <c r="B2" s="62"/>
      <c r="C2" s="62"/>
      <c r="D2" s="62"/>
      <c r="E2" s="62"/>
      <c r="F2" s="62"/>
      <c r="G2" s="62"/>
    </row>
    <row r="3" spans="1:7" ht="15" customHeight="1" x14ac:dyDescent="0.35">
      <c r="A3" s="62"/>
      <c r="B3" s="62"/>
      <c r="C3" s="62"/>
      <c r="D3" s="62"/>
      <c r="E3" s="62"/>
      <c r="F3" s="62"/>
      <c r="G3" s="62"/>
    </row>
    <row r="4" spans="1:7" ht="15" customHeight="1" x14ac:dyDescent="0.35">
      <c r="A4" s="62"/>
      <c r="B4" s="62"/>
      <c r="C4" s="62"/>
      <c r="D4" s="62"/>
      <c r="E4" s="62"/>
      <c r="F4" s="62"/>
      <c r="G4" s="62"/>
    </row>
    <row r="5" spans="1:7" ht="15" customHeight="1" x14ac:dyDescent="0.35">
      <c r="A5" s="62"/>
      <c r="B5" s="62"/>
      <c r="C5" s="62"/>
      <c r="D5" s="62"/>
      <c r="E5" s="62"/>
      <c r="F5" s="62"/>
      <c r="G5" s="62"/>
    </row>
    <row r="6" spans="1:7" ht="15" customHeight="1" x14ac:dyDescent="0.35">
      <c r="A6" s="62"/>
      <c r="B6" s="62"/>
      <c r="C6" s="62"/>
      <c r="D6" s="62"/>
      <c r="E6" s="62"/>
      <c r="F6" s="62"/>
      <c r="G6" s="62"/>
    </row>
    <row r="7" spans="1:7" ht="15" customHeight="1" x14ac:dyDescent="0.35">
      <c r="A7" s="62"/>
      <c r="B7" s="62"/>
      <c r="C7" s="62"/>
      <c r="D7" s="62"/>
      <c r="E7" s="62"/>
      <c r="F7" s="62"/>
      <c r="G7" s="62"/>
    </row>
    <row r="8" spans="1:7" ht="15" customHeight="1" x14ac:dyDescent="0.35">
      <c r="A8" s="62"/>
      <c r="B8" s="65"/>
      <c r="C8" s="66"/>
      <c r="D8" s="62"/>
      <c r="E8" s="66"/>
      <c r="F8" s="66"/>
      <c r="G8" s="66"/>
    </row>
    <row r="9" spans="1:7" ht="12" customHeight="1" x14ac:dyDescent="0.35">
      <c r="A9" s="67"/>
      <c r="B9" s="68" t="s">
        <v>0</v>
      </c>
      <c r="C9" s="69" t="s">
        <v>51</v>
      </c>
      <c r="D9" s="70"/>
      <c r="E9" s="168" t="s">
        <v>60</v>
      </c>
      <c r="F9" s="169"/>
      <c r="G9" s="71">
        <f>+C87</f>
        <v>9</v>
      </c>
    </row>
    <row r="10" spans="1:7" ht="38.25" customHeight="1" x14ac:dyDescent="0.35">
      <c r="A10" s="67"/>
      <c r="B10" s="1" t="s">
        <v>52</v>
      </c>
      <c r="C10" s="72" t="s">
        <v>53</v>
      </c>
      <c r="D10" s="73"/>
      <c r="E10" s="166" t="s">
        <v>1</v>
      </c>
      <c r="F10" s="167"/>
      <c r="G10" s="74" t="s">
        <v>100</v>
      </c>
    </row>
    <row r="11" spans="1:7" ht="18" customHeight="1" x14ac:dyDescent="0.35">
      <c r="A11" s="67"/>
      <c r="B11" s="1" t="s">
        <v>2</v>
      </c>
      <c r="C11" s="69" t="s">
        <v>61</v>
      </c>
      <c r="D11" s="73"/>
      <c r="E11" s="166" t="s">
        <v>99</v>
      </c>
      <c r="F11" s="167"/>
      <c r="G11" s="165">
        <v>350000</v>
      </c>
    </row>
    <row r="12" spans="1:7" ht="11.25" customHeight="1" x14ac:dyDescent="0.35">
      <c r="A12" s="67"/>
      <c r="B12" s="1" t="s">
        <v>3</v>
      </c>
      <c r="C12" s="69" t="s">
        <v>54</v>
      </c>
      <c r="D12" s="73"/>
      <c r="E12" s="49" t="s">
        <v>4</v>
      </c>
      <c r="F12" s="50"/>
      <c r="G12" s="76">
        <f>G11*G9</f>
        <v>3150000</v>
      </c>
    </row>
    <row r="13" spans="1:7" ht="11.25" customHeight="1" x14ac:dyDescent="0.35">
      <c r="A13" s="67"/>
      <c r="B13" s="1" t="s">
        <v>5</v>
      </c>
      <c r="C13" s="69" t="s">
        <v>62</v>
      </c>
      <c r="D13" s="73"/>
      <c r="E13" s="166" t="s">
        <v>6</v>
      </c>
      <c r="F13" s="167"/>
      <c r="G13" s="75" t="s">
        <v>63</v>
      </c>
    </row>
    <row r="14" spans="1:7" ht="13.5" customHeight="1" x14ac:dyDescent="0.35">
      <c r="A14" s="67"/>
      <c r="B14" s="1" t="s">
        <v>7</v>
      </c>
      <c r="C14" s="69" t="s">
        <v>62</v>
      </c>
      <c r="D14" s="73"/>
      <c r="E14" s="166" t="s">
        <v>8</v>
      </c>
      <c r="F14" s="167"/>
      <c r="G14" s="77" t="s">
        <v>100</v>
      </c>
    </row>
    <row r="15" spans="1:7" ht="25.5" customHeight="1" x14ac:dyDescent="0.35">
      <c r="A15" s="67"/>
      <c r="B15" s="1" t="s">
        <v>9</v>
      </c>
      <c r="C15" s="78">
        <v>44713</v>
      </c>
      <c r="D15" s="73"/>
      <c r="E15" s="170" t="s">
        <v>10</v>
      </c>
      <c r="F15" s="171"/>
      <c r="G15" s="79" t="s">
        <v>77</v>
      </c>
    </row>
    <row r="16" spans="1:7" ht="12" customHeight="1" x14ac:dyDescent="0.35">
      <c r="A16" s="62"/>
      <c r="B16" s="80"/>
      <c r="C16" s="81"/>
      <c r="D16" s="66"/>
      <c r="E16" s="82"/>
      <c r="F16" s="82"/>
      <c r="G16" s="83"/>
    </row>
    <row r="17" spans="1:7" ht="12" customHeight="1" x14ac:dyDescent="0.35">
      <c r="A17" s="84"/>
      <c r="B17" s="172" t="s">
        <v>11</v>
      </c>
      <c r="C17" s="173"/>
      <c r="D17" s="173"/>
      <c r="E17" s="173"/>
      <c r="F17" s="173"/>
      <c r="G17" s="173"/>
    </row>
    <row r="18" spans="1:7" ht="12" customHeight="1" x14ac:dyDescent="0.35">
      <c r="A18" s="62"/>
      <c r="B18" s="85"/>
      <c r="C18" s="86"/>
      <c r="D18" s="86"/>
      <c r="E18" s="86"/>
      <c r="F18" s="87"/>
      <c r="G18" s="87"/>
    </row>
    <row r="19" spans="1:7" ht="12" customHeight="1" x14ac:dyDescent="0.35">
      <c r="A19" s="67"/>
      <c r="B19" s="88" t="s">
        <v>12</v>
      </c>
      <c r="C19" s="89"/>
      <c r="D19" s="66"/>
      <c r="E19" s="66"/>
      <c r="F19" s="66"/>
      <c r="G19" s="66"/>
    </row>
    <row r="20" spans="1:7" ht="24" customHeight="1" x14ac:dyDescent="0.35">
      <c r="A20" s="84"/>
      <c r="B20" s="90" t="s">
        <v>13</v>
      </c>
      <c r="C20" s="90" t="s">
        <v>14</v>
      </c>
      <c r="D20" s="90" t="s">
        <v>15</v>
      </c>
      <c r="E20" s="90" t="s">
        <v>16</v>
      </c>
      <c r="F20" s="90" t="s">
        <v>17</v>
      </c>
      <c r="G20" s="90" t="s">
        <v>18</v>
      </c>
    </row>
    <row r="21" spans="1:7" ht="12.75" customHeight="1" x14ac:dyDescent="0.35">
      <c r="A21" s="84"/>
      <c r="B21" s="61" t="s">
        <v>78</v>
      </c>
      <c r="C21" s="151" t="s">
        <v>19</v>
      </c>
      <c r="D21" s="152">
        <v>0.6</v>
      </c>
      <c r="E21" s="152" t="s">
        <v>79</v>
      </c>
      <c r="F21" s="51">
        <v>25000</v>
      </c>
      <c r="G21" s="7">
        <f>(D21*F21)</f>
        <v>15000</v>
      </c>
    </row>
    <row r="22" spans="1:7" ht="25.5" customHeight="1" x14ac:dyDescent="0.35">
      <c r="A22" s="84"/>
      <c r="B22" s="61" t="s">
        <v>80</v>
      </c>
      <c r="C22" s="151" t="s">
        <v>19</v>
      </c>
      <c r="D22" s="152">
        <v>0.6</v>
      </c>
      <c r="E22" s="152" t="s">
        <v>81</v>
      </c>
      <c r="F22" s="51">
        <v>25000</v>
      </c>
      <c r="G22" s="7">
        <f>(D22*F22)</f>
        <v>15000</v>
      </c>
    </row>
    <row r="23" spans="1:7" ht="12.75" customHeight="1" x14ac:dyDescent="0.35">
      <c r="A23" s="84"/>
      <c r="B23" s="153" t="s">
        <v>55</v>
      </c>
      <c r="C23" s="151" t="s">
        <v>19</v>
      </c>
      <c r="D23" s="152">
        <v>6</v>
      </c>
      <c r="E23" s="152" t="s">
        <v>82</v>
      </c>
      <c r="F23" s="51">
        <v>25000</v>
      </c>
      <c r="G23" s="7">
        <f>(D23*F23)</f>
        <v>150000</v>
      </c>
    </row>
    <row r="24" spans="1:7" ht="12.75" customHeight="1" x14ac:dyDescent="0.35">
      <c r="A24" s="84"/>
      <c r="B24" s="2" t="s">
        <v>20</v>
      </c>
      <c r="C24" s="3"/>
      <c r="D24" s="3"/>
      <c r="E24" s="3"/>
      <c r="F24" s="4"/>
      <c r="G24" s="5">
        <f>SUM(G21:G23)</f>
        <v>180000</v>
      </c>
    </row>
    <row r="25" spans="1:7" ht="12" customHeight="1" x14ac:dyDescent="0.35">
      <c r="A25" s="62"/>
      <c r="B25" s="85"/>
      <c r="C25" s="87"/>
      <c r="D25" s="87"/>
      <c r="E25" s="87"/>
      <c r="F25" s="91"/>
      <c r="G25" s="91"/>
    </row>
    <row r="26" spans="1:7" ht="12" customHeight="1" x14ac:dyDescent="0.35">
      <c r="A26" s="67"/>
      <c r="B26" s="92" t="s">
        <v>21</v>
      </c>
      <c r="C26" s="93"/>
      <c r="D26" s="94"/>
      <c r="E26" s="94"/>
      <c r="F26" s="95"/>
      <c r="G26" s="95"/>
    </row>
    <row r="27" spans="1:7" ht="24" customHeight="1" x14ac:dyDescent="0.35">
      <c r="A27" s="96"/>
      <c r="B27" s="97" t="s">
        <v>13</v>
      </c>
      <c r="C27" s="98" t="s">
        <v>14</v>
      </c>
      <c r="D27" s="98" t="s">
        <v>15</v>
      </c>
      <c r="E27" s="97" t="s">
        <v>16</v>
      </c>
      <c r="F27" s="98" t="s">
        <v>17</v>
      </c>
      <c r="G27" s="97" t="s">
        <v>18</v>
      </c>
    </row>
    <row r="28" spans="1:7" ht="12" customHeight="1" x14ac:dyDescent="0.35">
      <c r="A28" s="96"/>
      <c r="B28" s="99"/>
      <c r="C28" s="100"/>
      <c r="D28" s="100"/>
      <c r="E28" s="100"/>
      <c r="F28" s="99"/>
      <c r="G28" s="99"/>
    </row>
    <row r="29" spans="1:7" ht="12" customHeight="1" x14ac:dyDescent="0.35">
      <c r="A29" s="96"/>
      <c r="B29" s="101" t="s">
        <v>22</v>
      </c>
      <c r="C29" s="102"/>
      <c r="D29" s="102"/>
      <c r="E29" s="102"/>
      <c r="F29" s="103"/>
      <c r="G29" s="103"/>
    </row>
    <row r="30" spans="1:7" ht="12" customHeight="1" x14ac:dyDescent="0.35">
      <c r="A30" s="62"/>
      <c r="B30" s="104"/>
      <c r="C30" s="105"/>
      <c r="D30" s="105"/>
      <c r="E30" s="105"/>
      <c r="F30" s="106"/>
      <c r="G30" s="106"/>
    </row>
    <row r="31" spans="1:7" ht="12" customHeight="1" x14ac:dyDescent="0.35">
      <c r="A31" s="67"/>
      <c r="B31" s="92" t="s">
        <v>23</v>
      </c>
      <c r="C31" s="93"/>
      <c r="D31" s="94"/>
      <c r="E31" s="94"/>
      <c r="F31" s="95"/>
      <c r="G31" s="95"/>
    </row>
    <row r="32" spans="1:7" ht="24" customHeight="1" x14ac:dyDescent="0.35">
      <c r="A32" s="96"/>
      <c r="B32" s="97" t="s">
        <v>13</v>
      </c>
      <c r="C32" s="97" t="s">
        <v>14</v>
      </c>
      <c r="D32" s="97" t="s">
        <v>15</v>
      </c>
      <c r="E32" s="97" t="s">
        <v>16</v>
      </c>
      <c r="F32" s="98" t="s">
        <v>17</v>
      </c>
      <c r="G32" s="97" t="s">
        <v>18</v>
      </c>
    </row>
    <row r="33" spans="1:11" ht="12.75" customHeight="1" x14ac:dyDescent="0.35">
      <c r="A33" s="96"/>
      <c r="B33" s="19"/>
      <c r="C33" s="20"/>
      <c r="D33" s="21"/>
      <c r="E33" s="22"/>
      <c r="F33" s="23"/>
      <c r="G33" s="23"/>
    </row>
    <row r="34" spans="1:11" ht="12.75" customHeight="1" x14ac:dyDescent="0.35">
      <c r="A34" s="96"/>
      <c r="B34" s="19"/>
      <c r="C34" s="20"/>
      <c r="D34" s="21"/>
      <c r="E34" s="22"/>
      <c r="F34" s="23"/>
      <c r="G34" s="23"/>
    </row>
    <row r="35" spans="1:11" ht="12.75" customHeight="1" x14ac:dyDescent="0.35">
      <c r="A35" s="96"/>
      <c r="B35" s="24" t="s">
        <v>24</v>
      </c>
      <c r="C35" s="25"/>
      <c r="D35" s="25"/>
      <c r="E35" s="25"/>
      <c r="F35" s="26"/>
      <c r="G35" s="27">
        <f>SUM(G33:G34)</f>
        <v>0</v>
      </c>
    </row>
    <row r="36" spans="1:11" ht="12" customHeight="1" x14ac:dyDescent="0.35">
      <c r="A36" s="62"/>
      <c r="B36" s="104"/>
      <c r="C36" s="105"/>
      <c r="D36" s="105"/>
      <c r="E36" s="105"/>
      <c r="F36" s="106"/>
      <c r="G36" s="106"/>
    </row>
    <row r="37" spans="1:11" ht="12" customHeight="1" x14ac:dyDescent="0.35">
      <c r="A37" s="67"/>
      <c r="B37" s="92" t="s">
        <v>25</v>
      </c>
      <c r="C37" s="93"/>
      <c r="D37" s="94"/>
      <c r="E37" s="94"/>
      <c r="F37" s="95"/>
      <c r="G37" s="95"/>
    </row>
    <row r="38" spans="1:11" ht="24" customHeight="1" x14ac:dyDescent="0.35">
      <c r="A38" s="96"/>
      <c r="B38" s="98" t="s">
        <v>26</v>
      </c>
      <c r="C38" s="98" t="s">
        <v>59</v>
      </c>
      <c r="D38" s="98" t="s">
        <v>28</v>
      </c>
      <c r="E38" s="98" t="s">
        <v>16</v>
      </c>
      <c r="F38" s="98" t="s">
        <v>17</v>
      </c>
      <c r="G38" s="98" t="s">
        <v>18</v>
      </c>
      <c r="K38" s="107"/>
    </row>
    <row r="39" spans="1:11" ht="12.75" customHeight="1" x14ac:dyDescent="0.35">
      <c r="A39" s="96"/>
      <c r="B39" s="28" t="s">
        <v>56</v>
      </c>
      <c r="C39" s="29"/>
      <c r="D39" s="29"/>
      <c r="E39" s="29"/>
      <c r="F39" s="29"/>
      <c r="G39" s="29"/>
      <c r="K39" s="107"/>
    </row>
    <row r="40" spans="1:11" ht="12.75" customHeight="1" x14ac:dyDescent="0.35">
      <c r="A40" s="96"/>
      <c r="B40" s="61" t="s">
        <v>83</v>
      </c>
      <c r="C40" s="152" t="s">
        <v>84</v>
      </c>
      <c r="D40" s="152">
        <v>0.42</v>
      </c>
      <c r="E40" s="152" t="s">
        <v>81</v>
      </c>
      <c r="F40" s="51">
        <v>65000</v>
      </c>
      <c r="G40" s="32">
        <f>(D40*F40)</f>
        <v>27300</v>
      </c>
    </row>
    <row r="41" spans="1:11" ht="12.75" customHeight="1" x14ac:dyDescent="0.35">
      <c r="A41" s="96"/>
      <c r="B41" s="61" t="s">
        <v>85</v>
      </c>
      <c r="C41" s="152" t="s">
        <v>86</v>
      </c>
      <c r="D41" s="152">
        <v>0.6</v>
      </c>
      <c r="E41" s="152" t="s">
        <v>87</v>
      </c>
      <c r="F41" s="51">
        <v>45000</v>
      </c>
      <c r="G41" s="32">
        <f>(D41*F41)</f>
        <v>27000</v>
      </c>
    </row>
    <row r="42" spans="1:11" ht="12.75" customHeight="1" x14ac:dyDescent="0.35">
      <c r="A42" s="96"/>
      <c r="B42" s="35" t="s">
        <v>57</v>
      </c>
      <c r="C42" s="33"/>
      <c r="D42" s="34"/>
      <c r="E42" s="33"/>
      <c r="F42" s="32"/>
      <c r="G42" s="32"/>
    </row>
    <row r="43" spans="1:11" ht="12.75" customHeight="1" x14ac:dyDescent="0.35">
      <c r="A43" s="96"/>
      <c r="B43" s="61" t="s">
        <v>88</v>
      </c>
      <c r="C43" s="154" t="s">
        <v>89</v>
      </c>
      <c r="D43" s="155">
        <v>60</v>
      </c>
      <c r="E43" s="152" t="s">
        <v>90</v>
      </c>
      <c r="F43" s="51">
        <v>4000</v>
      </c>
      <c r="G43" s="32">
        <f>(D43*F43)</f>
        <v>240000</v>
      </c>
    </row>
    <row r="44" spans="1:11" ht="10.5" x14ac:dyDescent="0.35">
      <c r="A44" s="96"/>
      <c r="B44" s="153" t="s">
        <v>91</v>
      </c>
      <c r="C44" s="154" t="s">
        <v>92</v>
      </c>
      <c r="D44" s="155">
        <v>10</v>
      </c>
      <c r="E44" s="152" t="s">
        <v>90</v>
      </c>
      <c r="F44" s="51">
        <v>9500</v>
      </c>
      <c r="G44" s="32">
        <f>(D44*F44)</f>
        <v>95000</v>
      </c>
    </row>
    <row r="45" spans="1:11" ht="12.75" customHeight="1" x14ac:dyDescent="0.35">
      <c r="A45" s="96"/>
      <c r="B45" s="30"/>
      <c r="C45" s="33"/>
      <c r="D45" s="34"/>
      <c r="E45" s="33"/>
      <c r="F45" s="32"/>
      <c r="G45" s="32"/>
    </row>
    <row r="46" spans="1:11" ht="13.5" customHeight="1" x14ac:dyDescent="0.35">
      <c r="A46" s="96"/>
      <c r="B46" s="24" t="s">
        <v>29</v>
      </c>
      <c r="C46" s="25"/>
      <c r="D46" s="25"/>
      <c r="E46" s="25"/>
      <c r="F46" s="26"/>
      <c r="G46" s="27">
        <f>SUM(G39:G45)</f>
        <v>389300</v>
      </c>
    </row>
    <row r="47" spans="1:11" ht="12" customHeight="1" x14ac:dyDescent="0.35">
      <c r="A47" s="62"/>
      <c r="B47" s="104"/>
      <c r="C47" s="105"/>
      <c r="D47" s="105"/>
      <c r="E47" s="108"/>
      <c r="F47" s="106"/>
      <c r="G47" s="106"/>
    </row>
    <row r="48" spans="1:11" ht="12" customHeight="1" x14ac:dyDescent="0.35">
      <c r="A48" s="67"/>
      <c r="B48" s="92" t="s">
        <v>30</v>
      </c>
      <c r="C48" s="93"/>
      <c r="D48" s="94"/>
      <c r="E48" s="94"/>
      <c r="F48" s="95"/>
      <c r="G48" s="95"/>
    </row>
    <row r="49" spans="1:7" ht="24" customHeight="1" x14ac:dyDescent="0.35">
      <c r="A49" s="96"/>
      <c r="B49" s="97" t="s">
        <v>58</v>
      </c>
      <c r="C49" s="98" t="s">
        <v>27</v>
      </c>
      <c r="D49" s="98" t="s">
        <v>28</v>
      </c>
      <c r="E49" s="97" t="s">
        <v>16</v>
      </c>
      <c r="F49" s="98" t="s">
        <v>17</v>
      </c>
      <c r="G49" s="97" t="s">
        <v>18</v>
      </c>
    </row>
    <row r="50" spans="1:7" ht="12.75" customHeight="1" x14ac:dyDescent="0.35">
      <c r="A50" s="96"/>
      <c r="B50" s="19"/>
      <c r="C50" s="31"/>
      <c r="D50" s="32"/>
      <c r="E50" s="20"/>
      <c r="F50" s="36"/>
      <c r="G50" s="32"/>
    </row>
    <row r="51" spans="1:7" ht="12.75" customHeight="1" x14ac:dyDescent="0.35">
      <c r="A51" s="96"/>
      <c r="B51" s="19"/>
      <c r="C51" s="31"/>
      <c r="D51" s="32"/>
      <c r="E51" s="20"/>
      <c r="F51" s="36"/>
      <c r="G51" s="32"/>
    </row>
    <row r="52" spans="1:7" ht="12.75" customHeight="1" x14ac:dyDescent="0.35">
      <c r="A52" s="96"/>
      <c r="B52" s="19"/>
      <c r="C52" s="31"/>
      <c r="D52" s="32"/>
      <c r="E52" s="20"/>
      <c r="F52" s="36"/>
      <c r="G52" s="32"/>
    </row>
    <row r="53" spans="1:7" ht="13.5" customHeight="1" x14ac:dyDescent="0.35">
      <c r="A53" s="96"/>
      <c r="B53" s="24" t="s">
        <v>50</v>
      </c>
      <c r="C53" s="25"/>
      <c r="D53" s="25"/>
      <c r="E53" s="25"/>
      <c r="F53" s="26"/>
      <c r="G53" s="27">
        <f>+G50+G51+G52</f>
        <v>0</v>
      </c>
    </row>
    <row r="54" spans="1:7" ht="12" customHeight="1" x14ac:dyDescent="0.35">
      <c r="A54" s="62"/>
      <c r="B54" s="109"/>
      <c r="C54" s="109"/>
      <c r="D54" s="109"/>
      <c r="E54" s="109"/>
      <c r="F54" s="110"/>
      <c r="G54" s="110"/>
    </row>
    <row r="55" spans="1:7" ht="12" customHeight="1" x14ac:dyDescent="0.35">
      <c r="A55" s="111"/>
      <c r="B55" s="112" t="s">
        <v>32</v>
      </c>
      <c r="C55" s="113"/>
      <c r="D55" s="113"/>
      <c r="E55" s="113"/>
      <c r="F55" s="113"/>
      <c r="G55" s="114">
        <f>G24+G35+G46+G53+G29</f>
        <v>569300</v>
      </c>
    </row>
    <row r="56" spans="1:7" ht="12" customHeight="1" x14ac:dyDescent="0.35">
      <c r="A56" s="111"/>
      <c r="B56" s="115" t="s">
        <v>33</v>
      </c>
      <c r="C56" s="116"/>
      <c r="D56" s="116"/>
      <c r="E56" s="116"/>
      <c r="F56" s="116"/>
      <c r="G56" s="117">
        <f>G55*0.05</f>
        <v>28465</v>
      </c>
    </row>
    <row r="57" spans="1:7" ht="12" customHeight="1" x14ac:dyDescent="0.35">
      <c r="A57" s="111"/>
      <c r="B57" s="118" t="s">
        <v>34</v>
      </c>
      <c r="C57" s="119"/>
      <c r="D57" s="119"/>
      <c r="E57" s="119"/>
      <c r="F57" s="119"/>
      <c r="G57" s="120">
        <f>G56+G55</f>
        <v>597765</v>
      </c>
    </row>
    <row r="58" spans="1:7" ht="12" customHeight="1" x14ac:dyDescent="0.35">
      <c r="A58" s="111"/>
      <c r="B58" s="115" t="s">
        <v>35</v>
      </c>
      <c r="C58" s="116"/>
      <c r="D58" s="116"/>
      <c r="E58" s="116"/>
      <c r="F58" s="116"/>
      <c r="G58" s="117">
        <f>G12</f>
        <v>3150000</v>
      </c>
    </row>
    <row r="59" spans="1:7" ht="12" customHeight="1" x14ac:dyDescent="0.35">
      <c r="A59" s="111"/>
      <c r="B59" s="121" t="s">
        <v>36</v>
      </c>
      <c r="C59" s="122"/>
      <c r="D59" s="122"/>
      <c r="E59" s="122"/>
      <c r="F59" s="122"/>
      <c r="G59" s="123">
        <f>G58-G57</f>
        <v>2552235</v>
      </c>
    </row>
    <row r="60" spans="1:7" ht="12" customHeight="1" x14ac:dyDescent="0.35">
      <c r="A60" s="111"/>
      <c r="B60" s="124" t="s">
        <v>37</v>
      </c>
      <c r="C60" s="17"/>
      <c r="D60" s="17"/>
      <c r="E60" s="17"/>
      <c r="F60" s="17"/>
      <c r="G60" s="125"/>
    </row>
    <row r="61" spans="1:7" ht="12.75" customHeight="1" x14ac:dyDescent="0.35">
      <c r="A61" s="111"/>
      <c r="B61" s="16"/>
      <c r="C61" s="17"/>
      <c r="D61" s="17"/>
      <c r="E61" s="17"/>
      <c r="F61" s="17"/>
      <c r="G61" s="125"/>
    </row>
    <row r="62" spans="1:7" ht="12" customHeight="1" x14ac:dyDescent="0.35">
      <c r="A62" s="111"/>
      <c r="B62" s="156" t="s">
        <v>76</v>
      </c>
      <c r="C62" s="157"/>
      <c r="D62" s="157"/>
      <c r="E62" s="157"/>
      <c r="F62" s="158"/>
      <c r="G62" s="125"/>
    </row>
    <row r="63" spans="1:7" ht="12" customHeight="1" x14ac:dyDescent="0.35">
      <c r="A63" s="111"/>
      <c r="B63" s="159" t="s">
        <v>93</v>
      </c>
      <c r="C63" s="16"/>
      <c r="D63" s="16"/>
      <c r="E63" s="16"/>
      <c r="F63" s="160"/>
      <c r="G63" s="125"/>
    </row>
    <row r="64" spans="1:7" ht="12" customHeight="1" x14ac:dyDescent="0.35">
      <c r="A64" s="111"/>
      <c r="B64" s="159" t="s">
        <v>38</v>
      </c>
      <c r="C64" s="16"/>
      <c r="D64" s="16"/>
      <c r="E64" s="16"/>
      <c r="F64" s="160"/>
      <c r="G64" s="125"/>
    </row>
    <row r="65" spans="1:7" ht="12" customHeight="1" x14ac:dyDescent="0.35">
      <c r="A65" s="111"/>
      <c r="B65" s="159" t="s">
        <v>94</v>
      </c>
      <c r="C65" s="16"/>
      <c r="D65" s="16"/>
      <c r="E65" s="16"/>
      <c r="F65" s="160"/>
      <c r="G65" s="125"/>
    </row>
    <row r="66" spans="1:7" ht="12" customHeight="1" x14ac:dyDescent="0.35">
      <c r="A66" s="111"/>
      <c r="B66" s="159" t="s">
        <v>95</v>
      </c>
      <c r="C66" s="16"/>
      <c r="D66" s="16"/>
      <c r="E66" s="16"/>
      <c r="F66" s="160"/>
      <c r="G66" s="125"/>
    </row>
    <row r="67" spans="1:7" ht="12" customHeight="1" x14ac:dyDescent="0.35">
      <c r="A67" s="111"/>
      <c r="B67" s="159" t="s">
        <v>39</v>
      </c>
      <c r="C67" s="16"/>
      <c r="D67" s="16"/>
      <c r="E67" s="16"/>
      <c r="F67" s="160"/>
      <c r="G67" s="125"/>
    </row>
    <row r="68" spans="1:7" ht="12.75" customHeight="1" x14ac:dyDescent="0.35">
      <c r="A68" s="111"/>
      <c r="B68" s="159" t="s">
        <v>96</v>
      </c>
      <c r="C68" s="16"/>
      <c r="D68" s="16"/>
      <c r="E68" s="16"/>
      <c r="F68" s="160"/>
      <c r="G68" s="125"/>
    </row>
    <row r="69" spans="1:7" ht="12.75" customHeight="1" x14ac:dyDescent="0.35">
      <c r="A69" s="96"/>
      <c r="B69" s="161" t="s">
        <v>97</v>
      </c>
      <c r="C69" s="16"/>
      <c r="D69" s="16"/>
      <c r="E69" s="16"/>
      <c r="F69" s="160"/>
      <c r="G69" s="125"/>
    </row>
    <row r="70" spans="1:7" ht="12.75" customHeight="1" x14ac:dyDescent="0.35">
      <c r="A70" s="96"/>
      <c r="B70" s="162" t="s">
        <v>98</v>
      </c>
      <c r="C70" s="163"/>
      <c r="D70" s="163"/>
      <c r="E70" s="163"/>
      <c r="F70" s="164"/>
      <c r="G70" s="125"/>
    </row>
    <row r="71" spans="1:7" ht="12.75" customHeight="1" thickBot="1" x14ac:dyDescent="0.4">
      <c r="A71" s="111"/>
      <c r="B71" s="16"/>
      <c r="C71" s="16"/>
      <c r="D71" s="16"/>
      <c r="E71" s="16"/>
      <c r="F71" s="16"/>
      <c r="G71" s="125"/>
    </row>
    <row r="72" spans="1:7" ht="15" customHeight="1" thickBot="1" x14ac:dyDescent="0.4">
      <c r="A72" s="111"/>
      <c r="B72" s="174" t="s">
        <v>40</v>
      </c>
      <c r="C72" s="175"/>
      <c r="D72" s="176"/>
      <c r="E72" s="8"/>
      <c r="F72" s="8"/>
      <c r="G72" s="125"/>
    </row>
    <row r="73" spans="1:7" ht="12" customHeight="1" thickBot="1" x14ac:dyDescent="0.4">
      <c r="A73" s="111"/>
      <c r="B73" s="40" t="s">
        <v>31</v>
      </c>
      <c r="C73" s="41" t="s">
        <v>41</v>
      </c>
      <c r="D73" s="42" t="s">
        <v>42</v>
      </c>
      <c r="E73" s="8"/>
      <c r="F73" s="8"/>
      <c r="G73" s="125"/>
    </row>
    <row r="74" spans="1:7" ht="12" customHeight="1" x14ac:dyDescent="0.35">
      <c r="A74" s="111"/>
      <c r="B74" s="37" t="s">
        <v>43</v>
      </c>
      <c r="C74" s="38">
        <f>+G24</f>
        <v>180000</v>
      </c>
      <c r="D74" s="39">
        <f>(C74/C80)</f>
        <v>0.30112167825148678</v>
      </c>
      <c r="E74" s="8"/>
      <c r="F74" s="8"/>
      <c r="G74" s="125"/>
    </row>
    <row r="75" spans="1:7" ht="12" customHeight="1" x14ac:dyDescent="0.35">
      <c r="A75" s="111"/>
      <c r="B75" s="9" t="s">
        <v>44</v>
      </c>
      <c r="C75" s="12">
        <f>+G29</f>
        <v>0</v>
      </c>
      <c r="D75" s="11">
        <v>0</v>
      </c>
      <c r="E75" s="8"/>
      <c r="F75" s="8"/>
      <c r="G75" s="125"/>
    </row>
    <row r="76" spans="1:7" ht="12" customHeight="1" x14ac:dyDescent="0.35">
      <c r="A76" s="111"/>
      <c r="B76" s="9" t="s">
        <v>45</v>
      </c>
      <c r="C76" s="10">
        <f>+G35</f>
        <v>0</v>
      </c>
      <c r="D76" s="11">
        <f>(C76/C80)</f>
        <v>0</v>
      </c>
      <c r="E76" s="8"/>
      <c r="F76" s="8"/>
      <c r="G76" s="125"/>
    </row>
    <row r="77" spans="1:7" ht="12" customHeight="1" x14ac:dyDescent="0.35">
      <c r="A77" s="111"/>
      <c r="B77" s="9" t="s">
        <v>26</v>
      </c>
      <c r="C77" s="10">
        <f>+G46</f>
        <v>389300</v>
      </c>
      <c r="D77" s="11">
        <f>(C77/C80)</f>
        <v>0.6512592741294656</v>
      </c>
      <c r="E77" s="8"/>
      <c r="F77" s="8"/>
      <c r="G77" s="125"/>
    </row>
    <row r="78" spans="1:7" ht="12" customHeight="1" x14ac:dyDescent="0.35">
      <c r="A78" s="111"/>
      <c r="B78" s="9" t="s">
        <v>46</v>
      </c>
      <c r="C78" s="13">
        <f>+G53</f>
        <v>0</v>
      </c>
      <c r="D78" s="11">
        <f>(C78/C80)</f>
        <v>0</v>
      </c>
      <c r="E78" s="14"/>
      <c r="F78" s="14"/>
      <c r="G78" s="125"/>
    </row>
    <row r="79" spans="1:7" ht="12" customHeight="1" thickBot="1" x14ac:dyDescent="0.4">
      <c r="A79" s="111"/>
      <c r="B79" s="43" t="s">
        <v>47</v>
      </c>
      <c r="C79" s="44">
        <f>+G56</f>
        <v>28465</v>
      </c>
      <c r="D79" s="45">
        <f>(C79/C80)</f>
        <v>4.7619047619047616E-2</v>
      </c>
      <c r="E79" s="14"/>
      <c r="F79" s="14"/>
      <c r="G79" s="125"/>
    </row>
    <row r="80" spans="1:7" ht="12.75" customHeight="1" thickBot="1" x14ac:dyDescent="0.4">
      <c r="A80" s="111"/>
      <c r="B80" s="46" t="s">
        <v>48</v>
      </c>
      <c r="C80" s="47">
        <f>SUM(C74:C79)</f>
        <v>597765</v>
      </c>
      <c r="D80" s="48">
        <f>SUM(D74:D79)</f>
        <v>1</v>
      </c>
      <c r="E80" s="14"/>
      <c r="F80" s="14"/>
      <c r="G80" s="125"/>
    </row>
    <row r="81" spans="1:255" ht="12" customHeight="1" x14ac:dyDescent="0.35">
      <c r="A81" s="111"/>
      <c r="B81" s="16"/>
      <c r="C81" s="17"/>
      <c r="D81" s="17"/>
      <c r="E81" s="17"/>
      <c r="F81" s="17"/>
      <c r="G81" s="125"/>
    </row>
    <row r="82" spans="1:255" ht="12.75" customHeight="1" thickBot="1" x14ac:dyDescent="0.4">
      <c r="A82" s="111"/>
      <c r="B82" s="6"/>
      <c r="C82" s="17"/>
      <c r="D82" s="17"/>
      <c r="E82" s="17"/>
      <c r="F82" s="17"/>
      <c r="G82" s="125"/>
    </row>
    <row r="83" spans="1:255" s="131" customFormat="1" ht="12" customHeight="1" thickBot="1" x14ac:dyDescent="0.4">
      <c r="A83" s="126"/>
      <c r="B83" s="52" t="s">
        <v>64</v>
      </c>
      <c r="C83" s="53" t="s">
        <v>65</v>
      </c>
      <c r="D83" s="54" t="s">
        <v>66</v>
      </c>
      <c r="E83" s="55" t="s">
        <v>67</v>
      </c>
      <c r="F83" s="127" t="s">
        <v>68</v>
      </c>
      <c r="G83" s="128"/>
      <c r="H83" s="129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130"/>
      <c r="CR83" s="130"/>
      <c r="CS83" s="130"/>
      <c r="CT83" s="130"/>
      <c r="CU83" s="130"/>
      <c r="CV83" s="130"/>
      <c r="CW83" s="130"/>
      <c r="CX83" s="130"/>
      <c r="CY83" s="130"/>
      <c r="CZ83" s="130"/>
      <c r="DA83" s="130"/>
      <c r="DB83" s="130"/>
      <c r="DC83" s="130"/>
      <c r="DD83" s="130"/>
      <c r="DE83" s="130"/>
      <c r="DF83" s="130"/>
      <c r="DG83" s="130"/>
      <c r="DH83" s="130"/>
      <c r="DI83" s="130"/>
      <c r="DJ83" s="130"/>
      <c r="DK83" s="130"/>
      <c r="DL83" s="130"/>
      <c r="DM83" s="130"/>
      <c r="DN83" s="130"/>
      <c r="DO83" s="130"/>
      <c r="DP83" s="130"/>
      <c r="DQ83" s="130"/>
      <c r="DR83" s="130"/>
      <c r="DS83" s="130"/>
      <c r="DT83" s="130"/>
      <c r="DU83" s="130"/>
      <c r="DV83" s="130"/>
      <c r="DW83" s="130"/>
      <c r="DX83" s="130"/>
      <c r="DY83" s="130"/>
      <c r="DZ83" s="130"/>
      <c r="EA83" s="130"/>
      <c r="EB83" s="130"/>
      <c r="EC83" s="130"/>
      <c r="ED83" s="130"/>
      <c r="EE83" s="130"/>
      <c r="EF83" s="130"/>
      <c r="EG83" s="130"/>
      <c r="EH83" s="130"/>
      <c r="EI83" s="130"/>
      <c r="EJ83" s="130"/>
      <c r="EK83" s="130"/>
      <c r="EL83" s="130"/>
      <c r="EM83" s="130"/>
      <c r="EN83" s="130"/>
      <c r="EO83" s="130"/>
      <c r="EP83" s="130"/>
      <c r="EQ83" s="130"/>
      <c r="ER83" s="130"/>
      <c r="ES83" s="130"/>
      <c r="ET83" s="130"/>
      <c r="EU83" s="130"/>
      <c r="EV83" s="130"/>
      <c r="EW83" s="130"/>
      <c r="EX83" s="130"/>
      <c r="EY83" s="130"/>
      <c r="EZ83" s="130"/>
      <c r="FA83" s="130"/>
      <c r="FB83" s="130"/>
      <c r="FC83" s="130"/>
      <c r="FD83" s="130"/>
      <c r="FE83" s="130"/>
      <c r="FF83" s="130"/>
      <c r="FG83" s="130"/>
      <c r="FH83" s="130"/>
      <c r="FI83" s="130"/>
      <c r="FJ83" s="130"/>
      <c r="FK83" s="130"/>
      <c r="FL83" s="130"/>
      <c r="FM83" s="130"/>
      <c r="FN83" s="130"/>
      <c r="FO83" s="130"/>
      <c r="FP83" s="130"/>
      <c r="FQ83" s="130"/>
      <c r="FR83" s="130"/>
      <c r="FS83" s="130"/>
      <c r="FT83" s="130"/>
      <c r="FU83" s="130"/>
      <c r="FV83" s="130"/>
      <c r="FW83" s="130"/>
      <c r="FX83" s="130"/>
      <c r="FY83" s="130"/>
      <c r="FZ83" s="130"/>
      <c r="GA83" s="130"/>
      <c r="GB83" s="130"/>
      <c r="GC83" s="130"/>
      <c r="GD83" s="130"/>
      <c r="GE83" s="130"/>
      <c r="GF83" s="130"/>
      <c r="GG83" s="130"/>
      <c r="GH83" s="130"/>
      <c r="GI83" s="130"/>
      <c r="GJ83" s="130"/>
      <c r="GK83" s="130"/>
      <c r="GL83" s="130"/>
      <c r="GM83" s="130"/>
      <c r="GN83" s="130"/>
      <c r="GO83" s="130"/>
      <c r="GP83" s="130"/>
      <c r="GQ83" s="130"/>
      <c r="GR83" s="130"/>
      <c r="GS83" s="130"/>
      <c r="GT83" s="130"/>
      <c r="GU83" s="130"/>
      <c r="GV83" s="130"/>
      <c r="GW83" s="130"/>
      <c r="GX83" s="130"/>
      <c r="GY83" s="130"/>
      <c r="GZ83" s="130"/>
      <c r="HA83" s="130"/>
      <c r="HB83" s="130"/>
      <c r="HC83" s="130"/>
      <c r="HD83" s="130"/>
      <c r="HE83" s="130"/>
      <c r="HF83" s="130"/>
      <c r="HG83" s="130"/>
      <c r="HH83" s="130"/>
      <c r="HI83" s="130"/>
      <c r="HJ83" s="130"/>
      <c r="HK83" s="130"/>
      <c r="HL83" s="130"/>
      <c r="HM83" s="130"/>
      <c r="HN83" s="130"/>
      <c r="HO83" s="130"/>
      <c r="HP83" s="130"/>
      <c r="HQ83" s="130"/>
      <c r="HR83" s="130"/>
      <c r="HS83" s="130"/>
      <c r="HT83" s="130"/>
      <c r="HU83" s="130"/>
      <c r="HV83" s="130"/>
      <c r="HW83" s="130"/>
      <c r="HX83" s="130"/>
      <c r="HY83" s="130"/>
      <c r="HZ83" s="130"/>
      <c r="IA83" s="130"/>
      <c r="IB83" s="130"/>
      <c r="IC83" s="130"/>
      <c r="ID83" s="130"/>
      <c r="IE83" s="130"/>
      <c r="IF83" s="130"/>
      <c r="IG83" s="130"/>
      <c r="IH83" s="130"/>
      <c r="II83" s="130"/>
      <c r="IJ83" s="130"/>
      <c r="IK83" s="130"/>
      <c r="IL83" s="130"/>
      <c r="IM83" s="130"/>
      <c r="IN83" s="130"/>
      <c r="IO83" s="130"/>
      <c r="IP83" s="130"/>
      <c r="IQ83" s="130"/>
      <c r="IR83" s="130"/>
      <c r="IS83" s="130"/>
      <c r="IT83" s="130"/>
      <c r="IU83" s="130"/>
    </row>
    <row r="84" spans="1:255" ht="23.25" customHeight="1" x14ac:dyDescent="0.35">
      <c r="A84" s="96"/>
      <c r="B84" s="132" t="s">
        <v>73</v>
      </c>
      <c r="C84" s="133">
        <v>6</v>
      </c>
      <c r="D84" s="134">
        <v>280000</v>
      </c>
      <c r="E84" s="56">
        <f>+C84*D84</f>
        <v>1680000</v>
      </c>
      <c r="F84" s="135"/>
      <c r="G84" s="136"/>
      <c r="H84" s="137"/>
      <c r="I84" s="107"/>
      <c r="J84" s="138"/>
    </row>
    <row r="85" spans="1:255" ht="12" customHeight="1" x14ac:dyDescent="0.35">
      <c r="A85" s="96"/>
      <c r="B85" s="132" t="s">
        <v>74</v>
      </c>
      <c r="C85" s="139">
        <v>2</v>
      </c>
      <c r="D85" s="134">
        <v>250000</v>
      </c>
      <c r="E85" s="57">
        <f t="shared" ref="E85:E86" si="0">+C85*D85</f>
        <v>500000</v>
      </c>
      <c r="F85" s="135"/>
      <c r="G85" s="136"/>
      <c r="H85" s="137"/>
      <c r="I85" s="107"/>
      <c r="J85" s="138"/>
    </row>
    <row r="86" spans="1:255" ht="18.75" customHeight="1" thickBot="1" x14ac:dyDescent="0.4">
      <c r="A86" s="96"/>
      <c r="B86" s="132" t="s">
        <v>75</v>
      </c>
      <c r="C86" s="139">
        <v>1</v>
      </c>
      <c r="D86" s="134">
        <v>300000</v>
      </c>
      <c r="E86" s="58">
        <f t="shared" si="0"/>
        <v>300000</v>
      </c>
      <c r="F86" s="135"/>
      <c r="G86" s="136"/>
      <c r="H86" s="137"/>
      <c r="I86" s="107"/>
      <c r="J86" s="138"/>
    </row>
    <row r="87" spans="1:255" ht="15.65" customHeight="1" thickBot="1" x14ac:dyDescent="0.4">
      <c r="A87" s="96"/>
      <c r="B87" s="140" t="s">
        <v>69</v>
      </c>
      <c r="C87" s="59">
        <f>SUM(C84:C86)</f>
        <v>9</v>
      </c>
      <c r="D87" s="141"/>
      <c r="E87" s="59">
        <f>SUM(E84:E86)</f>
        <v>2480000</v>
      </c>
      <c r="F87" s="16"/>
      <c r="G87" s="16"/>
      <c r="H87" s="137"/>
      <c r="I87" s="107"/>
      <c r="J87" s="107"/>
    </row>
    <row r="88" spans="1:255" ht="11.25" customHeight="1" x14ac:dyDescent="0.35">
      <c r="B88" s="60"/>
      <c r="G88" s="107"/>
      <c r="H88" s="137"/>
      <c r="I88" s="107"/>
      <c r="J88" s="107"/>
    </row>
    <row r="89" spans="1:255" ht="11.25" customHeight="1" x14ac:dyDescent="0.35">
      <c r="G89" s="107"/>
      <c r="H89" s="137"/>
      <c r="I89" s="107"/>
      <c r="J89" s="107"/>
    </row>
    <row r="90" spans="1:255" ht="11.25" customHeight="1" thickBot="1" x14ac:dyDescent="0.4">
      <c r="H90" s="142"/>
    </row>
    <row r="91" spans="1:255" ht="12" customHeight="1" thickBot="1" x14ac:dyDescent="0.4">
      <c r="A91" s="96"/>
      <c r="B91" s="143"/>
      <c r="C91" s="144" t="s">
        <v>70</v>
      </c>
      <c r="D91" s="145"/>
      <c r="E91" s="146"/>
      <c r="F91" s="14"/>
      <c r="G91" s="125"/>
    </row>
    <row r="92" spans="1:255" ht="12" customHeight="1" x14ac:dyDescent="0.35">
      <c r="A92" s="96"/>
      <c r="B92" s="18" t="s">
        <v>71</v>
      </c>
      <c r="C92" s="147">
        <f>+D92*0.9</f>
        <v>8.1</v>
      </c>
      <c r="D92" s="147">
        <f>+C87</f>
        <v>9</v>
      </c>
      <c r="E92" s="148">
        <f>+D92*1.1</f>
        <v>9.9</v>
      </c>
      <c r="F92" s="135"/>
      <c r="G92" s="136"/>
    </row>
    <row r="93" spans="1:255" ht="12.75" customHeight="1" thickBot="1" x14ac:dyDescent="0.4">
      <c r="A93" s="96"/>
      <c r="B93" s="15" t="s">
        <v>72</v>
      </c>
      <c r="C93" s="149">
        <f>+$C$80/C92</f>
        <v>73798.148148148146</v>
      </c>
      <c r="D93" s="149">
        <f>+$C$80/D92</f>
        <v>66418.333333333328</v>
      </c>
      <c r="E93" s="149">
        <f>+$C$80/E92</f>
        <v>60380.303030303025</v>
      </c>
      <c r="F93" s="135"/>
      <c r="G93" s="136"/>
    </row>
    <row r="94" spans="1:255" ht="15.65" customHeight="1" x14ac:dyDescent="0.35">
      <c r="A94" s="96"/>
      <c r="B94" s="124" t="s">
        <v>49</v>
      </c>
      <c r="C94" s="16"/>
      <c r="D94" s="16"/>
      <c r="E94" s="150"/>
      <c r="F94" s="16"/>
      <c r="G94" s="16"/>
    </row>
  </sheetData>
  <mergeCells count="8">
    <mergeCell ref="B72:D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BOVINOS CARNE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2022-07-25T22:11:53Z</dcterms:modified>
</cp:coreProperties>
</file>