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Illapel\"/>
    </mc:Choice>
  </mc:AlternateContent>
  <xr:revisionPtr revIDLastSave="5" documentId="11_5FB1ED203381C5AE4B4C8B7693F0AB043E46748B" xr6:coauthVersionLast="47" xr6:coauthVersionMax="47" xr10:uidLastSave="{93E09C41-2AD2-4D1B-AB79-6157692762B8}"/>
  <bookViews>
    <workbookView xWindow="-90" yWindow="-90" windowWidth="19380" windowHeight="10980" xr2:uid="{00000000-000D-0000-FFFF-FFFF00000000}"/>
  </bookViews>
  <sheets>
    <sheet name="Apicultura" sheetId="3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9" i="30" l="1"/>
  <c r="G48" i="30"/>
  <c r="G49" i="30" s="1"/>
  <c r="C72" i="30" s="1"/>
  <c r="G43" i="30"/>
  <c r="G42" i="30"/>
  <c r="G41" i="30"/>
  <c r="G39" i="30"/>
  <c r="G38" i="30"/>
  <c r="G33" i="30"/>
  <c r="G34" i="30" s="1"/>
  <c r="C70" i="30" s="1"/>
  <c r="G23" i="30"/>
  <c r="G22" i="30"/>
  <c r="G21" i="30"/>
  <c r="G12" i="30"/>
  <c r="G54" i="30" s="1"/>
  <c r="G24" i="30" l="1"/>
  <c r="C68" i="30" s="1"/>
  <c r="G44" i="30"/>
  <c r="C71" i="30" s="1"/>
  <c r="G51" i="30" l="1"/>
  <c r="G52" i="30" s="1"/>
  <c r="G53" i="30" s="1"/>
  <c r="C73" i="30" l="1"/>
  <c r="C74" i="30" s="1"/>
  <c r="E79" i="30"/>
  <c r="D79" i="30"/>
  <c r="C79" i="30"/>
  <c r="G55" i="30"/>
  <c r="D71" i="30" l="1"/>
  <c r="D72" i="30"/>
  <c r="D68" i="30"/>
  <c r="D70" i="30"/>
  <c r="D73" i="30"/>
  <c r="D74" i="30" l="1"/>
</calcChain>
</file>

<file path=xl/sharedStrings.xml><?xml version="1.0" encoding="utf-8"?>
<sst xmlns="http://schemas.openxmlformats.org/spreadsheetml/2006/main" count="126" uniqueCount="96">
  <si>
    <t>RUBRO O CULTIVO</t>
  </si>
  <si>
    <t>APICULTURA</t>
  </si>
  <si>
    <t>RENDIMIENTO (Kg/Colmena)</t>
  </si>
  <si>
    <t>RAZA</t>
  </si>
  <si>
    <t>Todas</t>
  </si>
  <si>
    <t>FECHA ESTIMADA  PRECIO VENTA</t>
  </si>
  <si>
    <t xml:space="preserve">Mayo </t>
  </si>
  <si>
    <t>NIVEL TECNOLÓGICO</t>
  </si>
  <si>
    <t>Medio</t>
  </si>
  <si>
    <t>PRECIO ESPERADO ($/kilo)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</si>
  <si>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</si>
  <si>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</si>
  <si>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</si>
  <si>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</si>
  <si>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</si>
  <si>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</si>
  <si>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nacional</t>
  </si>
  <si>
    <t>COMUNA/LOCALIDAD</t>
  </si>
  <si>
    <t>Todas la comunas del Área</t>
  </si>
  <si>
    <t>FECHA DE COSECHA</t>
  </si>
  <si>
    <t xml:space="preserve">Octubre a Marzo </t>
  </si>
  <si>
    <t>FECHA PRECIO INSUMOS</t>
  </si>
  <si>
    <t>CONTINGENCIA</t>
  </si>
  <si>
    <t>Sequía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</si>
  <si>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</si>
  <si>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</si>
  <si>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</si>
  <si>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</si>
  <si>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</si>
  <si>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</si>
  <si>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</si>
  <si>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</si>
  <si>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Revisión colmenas</t>
  </si>
  <si>
    <t>JH</t>
  </si>
  <si>
    <t>Enero a Diciembre</t>
  </si>
  <si>
    <t>Tratamientos sanitarios</t>
  </si>
  <si>
    <t xml:space="preserve">Febrero- Diciembre </t>
  </si>
  <si>
    <t>Cosecha</t>
  </si>
  <si>
    <t xml:space="preserve">Marzo- Diciembre </t>
  </si>
  <si>
    <t>Subtotal Jornadas Hombre</t>
  </si>
  <si>
    <t>JORNADAS ANIMAL</t>
  </si>
  <si>
    <t>Subtotal Jornadas Animal</t>
  </si>
  <si>
    <t>MAQUINARIA</t>
  </si>
  <si>
    <t>Maquila 2 cosechas</t>
  </si>
  <si>
    <t>JM</t>
  </si>
  <si>
    <t>Septiembre - Marzo</t>
  </si>
  <si>
    <t>Subtotal Costo Maquinaria</t>
  </si>
  <si>
    <t>INSUMOS</t>
  </si>
  <si>
    <t>Insumos</t>
  </si>
  <si>
    <t>Unidad (Kg/l/u)</t>
  </si>
  <si>
    <t>Cantidad (Kg/l/u)</t>
  </si>
  <si>
    <t>Verostop</t>
  </si>
  <si>
    <t>U</t>
  </si>
  <si>
    <t>Abril- Mayo</t>
  </si>
  <si>
    <t>Acido fórmico</t>
  </si>
  <si>
    <t>L</t>
  </si>
  <si>
    <t>Septiembre-Octubre</t>
  </si>
  <si>
    <t>Acido acético</t>
  </si>
  <si>
    <t>Marzo</t>
  </si>
  <si>
    <t>Fructosa</t>
  </si>
  <si>
    <t>Kg</t>
  </si>
  <si>
    <t>Marzo- Agosto</t>
  </si>
  <si>
    <t>Levadura de cerveza</t>
  </si>
  <si>
    <t>Promotor L</t>
  </si>
  <si>
    <t>Subtotal Insumos</t>
  </si>
  <si>
    <t>OTROS</t>
  </si>
  <si>
    <t>Item</t>
  </si>
  <si>
    <t>Traslados</t>
  </si>
  <si>
    <t>Septiembre-Marzo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</si>
  <si>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</si>
  <si>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</si>
  <si>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</si>
  <si>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</si>
  <si>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</si>
  <si>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</si>
  <si>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</si>
  <si>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</si>
  <si>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</si>
  <si>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</si>
  <si>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</si>
  <si>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</si>
  <si>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</si>
  <si>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</si>
  <si>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</si>
  <si>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</si>
  <si>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</si>
  <si>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</si>
  <si>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</si>
  <si>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</si>
  <si>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</si>
  <si>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</si>
  <si>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TOTAL/Colmena</t>
  </si>
  <si>
    <t>ESCENARIOS COSTO UNITARIO  ($/COLMENA)</t>
  </si>
  <si>
    <t>Rendimiento (kg/colmena)</t>
  </si>
  <si>
    <t>Costo unitario ($/colmena)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</si>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</sst>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00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19" fillId="0" borderId="2"/>
    <xf numFmtId="0" fontId="19" fillId="0" borderId="2"/>
    <xf numFmtId="0" fontId="19" fillId="0" borderId="2"/>
  </cellStyleXfs>
  <cellXfs count="153">
    <xf numFmtId="0" fontId="0" fillId="0" borderId="0" xfId="0"/>
    <xf numFmtId="0" fontId="0" fillId="0" borderId="0" xfId="0" applyNumberFormat="1"/>
    <xf numFmtId="0" fontId="14" fillId="7" borderId="2" xfId="0" applyFont="1" applyFill="1" applyBorder="1"/>
    <xf numFmtId="49" fontId="12" fillId="8" borderId="3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9" fillId="7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16" fillId="2" borderId="2" xfId="0" applyNumberFormat="1" applyFont="1" applyFill="1" applyBorder="1" applyAlignment="1">
      <alignment vertical="center"/>
    </xf>
    <xf numFmtId="0" fontId="14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49" fontId="12" fillId="8" borderId="4" xfId="0" applyNumberFormat="1" applyFont="1" applyFill="1" applyBorder="1" applyAlignment="1">
      <alignment vertical="center"/>
    </xf>
    <xf numFmtId="49" fontId="14" fillId="8" borderId="5" xfId="0" applyNumberFormat="1" applyFont="1" applyFill="1" applyBorder="1"/>
    <xf numFmtId="0" fontId="14" fillId="9" borderId="8" xfId="0" applyFont="1" applyFill="1" applyBorder="1"/>
    <xf numFmtId="0" fontId="14" fillId="2" borderId="2" xfId="0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49" fontId="12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0" fontId="14" fillId="2" borderId="11" xfId="0" applyFont="1" applyFill="1" applyBorder="1"/>
    <xf numFmtId="49" fontId="14" fillId="2" borderId="12" xfId="0" applyNumberFormat="1" applyFont="1" applyFill="1" applyBorder="1" applyAlignment="1">
      <alignment vertical="center"/>
    </xf>
    <xf numFmtId="0" fontId="14" fillId="2" borderId="13" xfId="0" applyFont="1" applyFill="1" applyBorder="1"/>
    <xf numFmtId="49" fontId="14" fillId="2" borderId="14" xfId="0" applyNumberFormat="1" applyFont="1" applyFill="1" applyBorder="1" applyAlignment="1">
      <alignment vertical="center"/>
    </xf>
    <xf numFmtId="0" fontId="14" fillId="2" borderId="15" xfId="0" applyFont="1" applyFill="1" applyBorder="1"/>
    <xf numFmtId="0" fontId="14" fillId="2" borderId="16" xfId="0" applyFont="1" applyFill="1" applyBorder="1"/>
    <xf numFmtId="0" fontId="12" fillId="7" borderId="2" xfId="0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49" fontId="17" fillId="9" borderId="2" xfId="0" applyNumberFormat="1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0" fontId="9" fillId="9" borderId="17" xfId="0" applyFont="1" applyFill="1" applyBorder="1" applyAlignment="1">
      <alignment vertical="center"/>
    </xf>
    <xf numFmtId="49" fontId="12" fillId="8" borderId="18" xfId="0" applyNumberFormat="1" applyFont="1" applyFill="1" applyBorder="1" applyAlignment="1">
      <alignment vertical="center"/>
    </xf>
    <xf numFmtId="0" fontId="12" fillId="8" borderId="19" xfId="0" applyNumberFormat="1" applyFont="1" applyFill="1" applyBorder="1" applyAlignment="1">
      <alignment vertical="center"/>
    </xf>
    <xf numFmtId="0" fontId="12" fillId="8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18" fillId="0" borderId="22" xfId="0" applyFont="1" applyBorder="1" applyAlignment="1">
      <alignment horizontal="right" vertical="center"/>
    </xf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49" fontId="1" fillId="3" borderId="27" xfId="0" applyNumberFormat="1" applyFont="1" applyFill="1" applyBorder="1" applyAlignment="1">
      <alignment vertical="center" wrapText="1"/>
    </xf>
    <xf numFmtId="0" fontId="2" fillId="2" borderId="28" xfId="0" applyFont="1" applyFill="1" applyBorder="1"/>
    <xf numFmtId="49" fontId="4" fillId="2" borderId="27" xfId="0" applyNumberFormat="1" applyFont="1" applyFill="1" applyBorder="1" applyAlignment="1">
      <alignment vertical="center" wrapText="1"/>
    </xf>
    <xf numFmtId="0" fontId="5" fillId="2" borderId="28" xfId="0" applyFont="1" applyFill="1" applyBorder="1"/>
    <xf numFmtId="49" fontId="4" fillId="2" borderId="29" xfId="0" applyNumberFormat="1" applyFont="1" applyFill="1" applyBorder="1"/>
    <xf numFmtId="0" fontId="4" fillId="2" borderId="29" xfId="0" applyFont="1" applyFill="1" applyBorder="1"/>
    <xf numFmtId="0" fontId="2" fillId="2" borderId="30" xfId="0" applyFont="1" applyFill="1" applyBorder="1" applyAlignment="1">
      <alignment wrapText="1"/>
    </xf>
    <xf numFmtId="14" fontId="2" fillId="2" borderId="31" xfId="0" applyNumberFormat="1" applyFont="1" applyFill="1" applyBorder="1"/>
    <xf numFmtId="0" fontId="2" fillId="2" borderId="25" xfId="0" applyFont="1" applyFill="1" applyBorder="1"/>
    <xf numFmtId="0" fontId="2" fillId="2" borderId="31" xfId="0" applyFont="1" applyFill="1" applyBorder="1"/>
    <xf numFmtId="0" fontId="2" fillId="2" borderId="31" xfId="0" applyFont="1" applyFill="1" applyBorder="1" applyAlignment="1">
      <alignment horizontal="justify" wrapText="1"/>
    </xf>
    <xf numFmtId="0" fontId="0" fillId="2" borderId="32" xfId="0" applyFill="1" applyBorder="1"/>
    <xf numFmtId="0" fontId="2" fillId="2" borderId="33" xfId="0" applyFont="1" applyFill="1" applyBorder="1"/>
    <xf numFmtId="0" fontId="2" fillId="2" borderId="34" xfId="0" applyFont="1" applyFill="1" applyBorder="1" applyAlignment="1">
      <alignment horizontal="left"/>
    </xf>
    <xf numFmtId="0" fontId="2" fillId="2" borderId="34" xfId="0" applyFont="1" applyFill="1" applyBorder="1"/>
    <xf numFmtId="49" fontId="1" fillId="5" borderId="35" xfId="0" applyNumberFormat="1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horizontal="center" vertical="center" wrapText="1"/>
    </xf>
    <xf numFmtId="3" fontId="4" fillId="2" borderId="29" xfId="0" applyNumberFormat="1" applyFont="1" applyFill="1" applyBorder="1" applyAlignment="1">
      <alignment horizontal="right" wrapText="1"/>
    </xf>
    <xf numFmtId="49" fontId="7" fillId="3" borderId="29" xfId="0" applyNumberFormat="1" applyFont="1" applyFill="1" applyBorder="1" applyAlignment="1">
      <alignment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vertical="center"/>
    </xf>
    <xf numFmtId="3" fontId="7" fillId="3" borderId="29" xfId="0" applyNumberFormat="1" applyFont="1" applyFill="1" applyBorder="1" applyAlignment="1">
      <alignment vertical="center"/>
    </xf>
    <xf numFmtId="3" fontId="2" fillId="2" borderId="34" xfId="0" applyNumberFormat="1" applyFont="1" applyFill="1" applyBorder="1"/>
    <xf numFmtId="49" fontId="1" fillId="5" borderId="37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49" fontId="1" fillId="3" borderId="37" xfId="0" applyNumberFormat="1" applyFont="1" applyFill="1" applyBorder="1" applyAlignment="1">
      <alignment horizontal="center" vertical="center"/>
    </xf>
    <xf numFmtId="49" fontId="1" fillId="3" borderId="37" xfId="0" applyNumberFormat="1" applyFont="1" applyFill="1" applyBorder="1" applyAlignment="1">
      <alignment horizontal="center" vertical="center" wrapText="1"/>
    </xf>
    <xf numFmtId="49" fontId="3" fillId="3" borderId="37" xfId="0" applyNumberFormat="1" applyFont="1" applyFill="1" applyBorder="1" applyAlignment="1">
      <alignment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vertical="center"/>
    </xf>
    <xf numFmtId="0" fontId="2" fillId="2" borderId="39" xfId="0" applyFont="1" applyFill="1" applyBorder="1"/>
    <xf numFmtId="0" fontId="2" fillId="2" borderId="40" xfId="0" applyFont="1" applyFill="1" applyBorder="1"/>
    <xf numFmtId="3" fontId="2" fillId="2" borderId="40" xfId="0" applyNumberFormat="1" applyFont="1" applyFill="1" applyBorder="1"/>
    <xf numFmtId="49" fontId="1" fillId="3" borderId="35" xfId="0" applyNumberFormat="1" applyFont="1" applyFill="1" applyBorder="1" applyAlignment="1">
      <alignment horizontal="center" vertical="center"/>
    </xf>
    <xf numFmtId="49" fontId="1" fillId="3" borderId="35" xfId="0" applyNumberFormat="1" applyFont="1" applyFill="1" applyBorder="1" applyAlignment="1">
      <alignment horizontal="center" vertical="center" wrapText="1"/>
    </xf>
    <xf numFmtId="49" fontId="7" fillId="3" borderId="37" xfId="0" applyNumberFormat="1" applyFont="1" applyFill="1" applyBorder="1" applyAlignment="1">
      <alignment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9" fontId="8" fillId="3" borderId="37" xfId="0" applyNumberFormat="1" applyFont="1" applyFill="1" applyBorder="1" applyAlignment="1">
      <alignment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horizontal="center"/>
    </xf>
    <xf numFmtId="3" fontId="4" fillId="2" borderId="29" xfId="0" applyNumberFormat="1" applyFont="1" applyFill="1" applyBorder="1"/>
    <xf numFmtId="0" fontId="4" fillId="2" borderId="29" xfId="0" applyFont="1" applyFill="1" applyBorder="1" applyAlignment="1">
      <alignment horizontal="center"/>
    </xf>
    <xf numFmtId="164" fontId="4" fillId="2" borderId="29" xfId="0" applyNumberFormat="1" applyFont="1" applyFill="1" applyBorder="1"/>
    <xf numFmtId="49" fontId="8" fillId="3" borderId="41" xfId="0" applyNumberFormat="1" applyFont="1" applyFill="1" applyBorder="1" applyAlignment="1">
      <alignment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0" fontId="2" fillId="2" borderId="42" xfId="0" applyFont="1" applyFill="1" applyBorder="1"/>
    <xf numFmtId="3" fontId="2" fillId="2" borderId="42" xfId="0" applyNumberFormat="1" applyFont="1" applyFill="1" applyBorder="1"/>
    <xf numFmtId="0" fontId="0" fillId="2" borderId="43" xfId="0" applyFill="1" applyBorder="1"/>
    <xf numFmtId="49" fontId="1" fillId="5" borderId="44" xfId="0" applyNumberFormat="1" applyFont="1" applyFill="1" applyBorder="1" applyAlignment="1">
      <alignment vertical="center"/>
    </xf>
    <xf numFmtId="0" fontId="1" fillId="5" borderId="45" xfId="0" applyFont="1" applyFill="1" applyBorder="1" applyAlignment="1">
      <alignment vertical="center"/>
    </xf>
    <xf numFmtId="165" fontId="1" fillId="5" borderId="46" xfId="0" applyNumberFormat="1" applyFont="1" applyFill="1" applyBorder="1" applyAlignment="1">
      <alignment vertical="center"/>
    </xf>
    <xf numFmtId="49" fontId="1" fillId="3" borderId="47" xfId="0" applyNumberFormat="1" applyFont="1" applyFill="1" applyBorder="1" applyAlignment="1">
      <alignment vertical="center"/>
    </xf>
    <xf numFmtId="0" fontId="1" fillId="3" borderId="37" xfId="0" applyFont="1" applyFill="1" applyBorder="1" applyAlignment="1">
      <alignment vertical="center"/>
    </xf>
    <xf numFmtId="165" fontId="1" fillId="3" borderId="48" xfId="0" applyNumberFormat="1" applyFont="1" applyFill="1" applyBorder="1" applyAlignment="1">
      <alignment vertical="center"/>
    </xf>
    <xf numFmtId="49" fontId="1" fillId="5" borderId="47" xfId="0" applyNumberFormat="1" applyFont="1" applyFill="1" applyBorder="1" applyAlignment="1">
      <alignment vertical="center"/>
    </xf>
    <xf numFmtId="0" fontId="1" fillId="5" borderId="37" xfId="0" applyFont="1" applyFill="1" applyBorder="1" applyAlignment="1">
      <alignment vertical="center"/>
    </xf>
    <xf numFmtId="165" fontId="1" fillId="5" borderId="48" xfId="0" applyNumberFormat="1" applyFont="1" applyFill="1" applyBorder="1" applyAlignment="1">
      <alignment vertical="center"/>
    </xf>
    <xf numFmtId="49" fontId="1" fillId="5" borderId="49" xfId="0" applyNumberFormat="1" applyFont="1" applyFill="1" applyBorder="1" applyAlignment="1">
      <alignment vertical="center"/>
    </xf>
    <xf numFmtId="0" fontId="9" fillId="5" borderId="50" xfId="0" applyFont="1" applyFill="1" applyBorder="1" applyAlignment="1">
      <alignment vertical="center"/>
    </xf>
    <xf numFmtId="165" fontId="1" fillId="6" borderId="51" xfId="0" applyNumberFormat="1" applyFont="1" applyFill="1" applyBorder="1" applyAlignment="1">
      <alignment vertical="center"/>
    </xf>
    <xf numFmtId="49" fontId="12" fillId="2" borderId="52" xfId="0" applyNumberFormat="1" applyFont="1" applyFill="1" applyBorder="1" applyAlignment="1">
      <alignment vertical="center"/>
    </xf>
    <xf numFmtId="3" fontId="12" fillId="2" borderId="29" xfId="0" applyNumberFormat="1" applyFont="1" applyFill="1" applyBorder="1" applyAlignment="1">
      <alignment vertical="center"/>
    </xf>
    <xf numFmtId="9" fontId="14" fillId="2" borderId="53" xfId="0" applyNumberFormat="1" applyFont="1" applyFill="1" applyBorder="1"/>
    <xf numFmtId="166" fontId="12" fillId="2" borderId="29" xfId="0" applyNumberFormat="1" applyFont="1" applyFill="1" applyBorder="1" applyAlignment="1">
      <alignment vertical="center"/>
    </xf>
    <xf numFmtId="49" fontId="12" fillId="8" borderId="54" xfId="0" applyNumberFormat="1" applyFont="1" applyFill="1" applyBorder="1" applyAlignment="1">
      <alignment vertical="center"/>
    </xf>
    <xf numFmtId="166" fontId="12" fillId="8" borderId="55" xfId="0" applyNumberFormat="1" applyFont="1" applyFill="1" applyBorder="1" applyAlignment="1">
      <alignment vertical="center"/>
    </xf>
    <xf numFmtId="9" fontId="12" fillId="8" borderId="56" xfId="0" applyNumberFormat="1" applyFont="1" applyFill="1" applyBorder="1" applyAlignment="1">
      <alignment vertical="center"/>
    </xf>
    <xf numFmtId="0" fontId="0" fillId="2" borderId="57" xfId="0" applyFill="1" applyBorder="1"/>
    <xf numFmtId="166" fontId="12" fillId="8" borderId="56" xfId="0" applyNumberFormat="1" applyFont="1" applyFill="1" applyBorder="1" applyAlignment="1">
      <alignment vertical="center"/>
    </xf>
    <xf numFmtId="49" fontId="1" fillId="3" borderId="58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right"/>
    </xf>
    <xf numFmtId="3" fontId="2" fillId="2" borderId="29" xfId="0" applyNumberFormat="1" applyFont="1" applyFill="1" applyBorder="1"/>
    <xf numFmtId="49" fontId="4" fillId="2" borderId="29" xfId="0" applyNumberFormat="1" applyFont="1" applyFill="1" applyBorder="1" applyAlignment="1">
      <alignment horizontal="right"/>
    </xf>
    <xf numFmtId="49" fontId="4" fillId="2" borderId="29" xfId="0" applyNumberFormat="1" applyFont="1" applyFill="1" applyBorder="1" applyAlignment="1">
      <alignment horizontal="right" wrapText="1"/>
    </xf>
    <xf numFmtId="0" fontId="2" fillId="2" borderId="37" xfId="0" applyFont="1" applyFill="1" applyBorder="1" applyAlignment="1">
      <alignment vertical="center"/>
    </xf>
    <xf numFmtId="0" fontId="2" fillId="2" borderId="37" xfId="0" applyFont="1" applyFill="1" applyBorder="1" applyAlignment="1">
      <alignment horizontal="center" vertical="center"/>
    </xf>
    <xf numFmtId="0" fontId="12" fillId="2" borderId="29" xfId="0" applyNumberFormat="1" applyFont="1" applyFill="1" applyBorder="1" applyAlignment="1">
      <alignment vertical="center"/>
    </xf>
    <xf numFmtId="49" fontId="4" fillId="2" borderId="29" xfId="0" applyNumberFormat="1" applyFont="1" applyFill="1" applyBorder="1" applyAlignment="1">
      <alignment wrapText="1"/>
    </xf>
    <xf numFmtId="49" fontId="4" fillId="2" borderId="29" xfId="0" applyNumberFormat="1" applyFont="1" applyFill="1" applyBorder="1" applyAlignment="1">
      <alignment horizontal="center" wrapText="1"/>
    </xf>
    <xf numFmtId="0" fontId="4" fillId="2" borderId="29" xfId="0" applyNumberFormat="1" applyFont="1" applyFill="1" applyBorder="1" applyAlignment="1">
      <alignment wrapText="1"/>
    </xf>
    <xf numFmtId="49" fontId="4" fillId="2" borderId="29" xfId="0" applyNumberFormat="1" applyFont="1" applyFill="1" applyBorder="1" applyAlignment="1">
      <alignment horizontal="left" wrapText="1"/>
    </xf>
    <xf numFmtId="0" fontId="4" fillId="2" borderId="29" xfId="0" applyFont="1" applyFill="1" applyBorder="1" applyAlignment="1">
      <alignment horizontal="right" vertical="center" wrapText="1"/>
    </xf>
    <xf numFmtId="49" fontId="4" fillId="2" borderId="59" xfId="0" applyNumberFormat="1" applyFont="1" applyFill="1" applyBorder="1" applyAlignment="1">
      <alignment horizontal="center"/>
    </xf>
    <xf numFmtId="0" fontId="4" fillId="2" borderId="29" xfId="0" applyNumberFormat="1" applyFont="1" applyFill="1" applyBorder="1" applyAlignment="1">
      <alignment horizontal="right"/>
    </xf>
    <xf numFmtId="3" fontId="4" fillId="2" borderId="29" xfId="0" applyNumberFormat="1" applyFont="1" applyFill="1" applyBorder="1" applyAlignment="1">
      <alignment horizontal="right"/>
    </xf>
    <xf numFmtId="0" fontId="4" fillId="2" borderId="29" xfId="0" applyNumberFormat="1" applyFont="1" applyFill="1" applyBorder="1"/>
    <xf numFmtId="49" fontId="4" fillId="2" borderId="21" xfId="0" applyNumberFormat="1" applyFont="1" applyFill="1" applyBorder="1"/>
    <xf numFmtId="0" fontId="4" fillId="2" borderId="29" xfId="0" applyFont="1" applyFill="1" applyBorder="1" applyAlignment="1">
      <alignment horizontal="left"/>
    </xf>
    <xf numFmtId="49" fontId="4" fillId="2" borderId="29" xfId="0" applyNumberFormat="1" applyFont="1" applyFill="1" applyBorder="1" applyAlignment="1">
      <alignment horizontal="center"/>
    </xf>
    <xf numFmtId="49" fontId="4" fillId="2" borderId="29" xfId="0" applyNumberFormat="1" applyFont="1" applyFill="1" applyBorder="1" applyAlignment="1">
      <alignment horizontal="left"/>
    </xf>
    <xf numFmtId="17" fontId="18" fillId="0" borderId="22" xfId="0" quotePrefix="1" applyNumberFormat="1" applyFont="1" applyBorder="1" applyAlignment="1">
      <alignment horizontal="right" vertical="center"/>
    </xf>
    <xf numFmtId="167" fontId="4" fillId="2" borderId="29" xfId="0" applyNumberFormat="1" applyFont="1" applyFill="1" applyBorder="1" applyAlignment="1">
      <alignment wrapText="1"/>
    </xf>
    <xf numFmtId="165" fontId="0" fillId="0" borderId="0" xfId="0" applyNumberFormat="1"/>
    <xf numFmtId="49" fontId="17" fillId="9" borderId="6" xfId="0" applyNumberFormat="1" applyFont="1" applyFill="1" applyBorder="1" applyAlignment="1">
      <alignment vertical="center"/>
    </xf>
    <xf numFmtId="0" fontId="12" fillId="9" borderId="7" xfId="0" applyFont="1" applyFill="1" applyBorder="1" applyAlignment="1">
      <alignment vertical="center"/>
    </xf>
    <xf numFmtId="49" fontId="3" fillId="3" borderId="29" xfId="0" applyNumberFormat="1" applyFont="1" applyFill="1" applyBorder="1" applyAlignment="1">
      <alignment wrapText="1"/>
    </xf>
    <xf numFmtId="0" fontId="3" fillId="4" borderId="29" xfId="0" applyFont="1" applyFill="1" applyBorder="1" applyAlignment="1">
      <alignment wrapText="1"/>
    </xf>
    <xf numFmtId="49" fontId="4" fillId="2" borderId="29" xfId="0" applyNumberFormat="1" applyFont="1" applyFill="1" applyBorder="1" applyAlignment="1">
      <alignment wrapText="1"/>
    </xf>
    <xf numFmtId="0" fontId="4" fillId="2" borderId="29" xfId="0" applyFont="1" applyFill="1" applyBorder="1" applyAlignment="1">
      <alignment wrapText="1"/>
    </xf>
    <xf numFmtId="49" fontId="6" fillId="3" borderId="29" xfId="0" applyNumberFormat="1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49" fontId="4" fillId="2" borderId="29" xfId="0" applyNumberFormat="1" applyFont="1" applyFill="1" applyBorder="1" applyAlignment="1"/>
    <xf numFmtId="0" fontId="4" fillId="2" borderId="29" xfId="0" applyFont="1" applyFill="1" applyBorder="1" applyAlignment="1"/>
  </cellXfs>
  <cellStyles count="4">
    <cellStyle name="Normal" xfId="0" builtinId="0"/>
    <cellStyle name="Normal 2" xfId="3" xr:uid="{00000000-0005-0000-0000-000001000000}"/>
    <cellStyle name="Normal 3" xfId="1" xr:uid="{00000000-0005-0000-0000-000002000000}"/>
    <cellStyle name="Normal 3 2" xfId="2" xr:uid="{00000000-0005-0000-0000-000003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174625</xdr:rowOff>
    </xdr:from>
    <xdr:to>
      <xdr:col>7</xdr:col>
      <xdr:colOff>6350</xdr:colOff>
      <xdr:row>7</xdr:row>
      <xdr:rowOff>16209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174625"/>
          <a:ext cx="59309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/>
  <dimension ref="A1:IU80"/>
  <sheetViews>
    <sheetView tabSelected="1" zoomScale="150" zoomScaleNormal="150" workbookViewId="0">
      <selection activeCell="I41" sqref="I4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21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36"/>
      <c r="B1" s="36"/>
      <c r="C1" s="36"/>
      <c r="D1" s="36"/>
      <c r="E1" s="36"/>
      <c r="F1" s="36"/>
      <c r="G1" s="36"/>
    </row>
    <row r="2" spans="1:7" ht="15" customHeight="1">
      <c r="A2" s="36"/>
      <c r="B2" s="36"/>
      <c r="C2" s="36"/>
      <c r="D2" s="36"/>
      <c r="E2" s="36"/>
      <c r="F2" s="36"/>
      <c r="G2" s="36"/>
    </row>
    <row r="3" spans="1:7" ht="15" customHeight="1">
      <c r="A3" s="36"/>
      <c r="B3" s="36"/>
      <c r="C3" s="36"/>
      <c r="D3" s="36"/>
      <c r="E3" s="36"/>
      <c r="F3" s="36"/>
      <c r="G3" s="36"/>
    </row>
    <row r="4" spans="1:7" ht="15" customHeight="1">
      <c r="A4" s="36"/>
      <c r="B4" s="36"/>
      <c r="C4" s="36"/>
      <c r="D4" s="36"/>
      <c r="E4" s="36"/>
      <c r="F4" s="36"/>
      <c r="G4" s="36"/>
    </row>
    <row r="5" spans="1:7" ht="15" customHeight="1">
      <c r="A5" s="36"/>
      <c r="B5" s="36"/>
      <c r="C5" s="36"/>
      <c r="D5" s="36"/>
      <c r="E5" s="36"/>
      <c r="F5" s="36"/>
      <c r="G5" s="36"/>
    </row>
    <row r="6" spans="1:7" ht="15" customHeight="1">
      <c r="A6" s="36"/>
      <c r="B6" s="36"/>
      <c r="C6" s="36"/>
      <c r="D6" s="36"/>
      <c r="E6" s="36"/>
      <c r="F6" s="36"/>
      <c r="G6" s="36"/>
    </row>
    <row r="7" spans="1:7" ht="15" customHeight="1">
      <c r="A7" s="36"/>
      <c r="B7" s="36"/>
      <c r="C7" s="36"/>
      <c r="D7" s="36"/>
      <c r="E7" s="36"/>
      <c r="F7" s="36"/>
      <c r="G7" s="36"/>
    </row>
    <row r="8" spans="1:7" ht="15" customHeight="1">
      <c r="A8" s="36"/>
      <c r="B8" s="37"/>
      <c r="C8" s="38"/>
      <c r="D8" s="36"/>
      <c r="E8" s="38"/>
      <c r="F8" s="38"/>
      <c r="G8" s="38"/>
    </row>
    <row r="9" spans="1:7" ht="12" customHeight="1">
      <c r="A9" s="39"/>
      <c r="B9" s="40" t="s">
        <v>0</v>
      </c>
      <c r="C9" s="120" t="s">
        <v>1</v>
      </c>
      <c r="D9" s="41"/>
      <c r="E9" s="145" t="s">
        <v>2</v>
      </c>
      <c r="F9" s="146"/>
      <c r="G9" s="121">
        <v>25</v>
      </c>
    </row>
    <row r="10" spans="1:7" ht="11.25" customHeight="1">
      <c r="A10" s="39"/>
      <c r="B10" s="42" t="s">
        <v>3</v>
      </c>
      <c r="C10" s="123" t="s">
        <v>4</v>
      </c>
      <c r="D10" s="43"/>
      <c r="E10" s="44" t="s">
        <v>5</v>
      </c>
      <c r="F10" s="45"/>
      <c r="G10" s="59" t="s">
        <v>6</v>
      </c>
    </row>
    <row r="11" spans="1:7" ht="11.25" customHeight="1">
      <c r="A11" s="39"/>
      <c r="B11" s="42" t="s">
        <v>7</v>
      </c>
      <c r="C11" s="35" t="s">
        <v>8</v>
      </c>
      <c r="D11" s="43"/>
      <c r="E11" s="44" t="s">
        <v>9</v>
      </c>
      <c r="F11" s="45"/>
      <c r="G11" s="59">
        <v>5000</v>
      </c>
    </row>
    <row r="12" spans="1:7" ht="11.25" customHeight="1">
      <c r="A12" s="39"/>
      <c r="B12" s="42" t="s">
        <v>10</v>
      </c>
      <c r="C12" s="35" t="s">
        <v>11</v>
      </c>
      <c r="D12" s="43"/>
      <c r="E12" s="44" t="s">
        <v>12</v>
      </c>
      <c r="F12" s="45"/>
      <c r="G12" s="59">
        <f>(G9*G11)</f>
        <v>125000</v>
      </c>
    </row>
    <row r="13" spans="1:7" ht="11.25" customHeight="1">
      <c r="A13" s="39"/>
      <c r="B13" s="42" t="s">
        <v>13</v>
      </c>
      <c r="C13" s="35" t="s">
        <v>14</v>
      </c>
      <c r="D13" s="43"/>
      <c r="E13" s="147" t="s">
        <v>15</v>
      </c>
      <c r="F13" s="148"/>
      <c r="G13" s="122" t="s">
        <v>16</v>
      </c>
    </row>
    <row r="14" spans="1:7" ht="13.5" customHeight="1">
      <c r="A14" s="39"/>
      <c r="B14" s="42" t="s">
        <v>17</v>
      </c>
      <c r="C14" s="122" t="s">
        <v>18</v>
      </c>
      <c r="D14" s="43"/>
      <c r="E14" s="147" t="s">
        <v>19</v>
      </c>
      <c r="F14" s="148"/>
      <c r="G14" s="122" t="s">
        <v>20</v>
      </c>
    </row>
    <row r="15" spans="1:7" ht="25.5">
      <c r="A15" s="39"/>
      <c r="B15" s="42" t="s">
        <v>21</v>
      </c>
      <c r="C15" s="140">
        <v>44713</v>
      </c>
      <c r="D15" s="43"/>
      <c r="E15" s="151" t="s">
        <v>22</v>
      </c>
      <c r="F15" s="152"/>
      <c r="G15" s="123" t="s">
        <v>23</v>
      </c>
    </row>
    <row r="16" spans="1:7" ht="12" customHeight="1">
      <c r="A16" s="36"/>
      <c r="B16" s="46"/>
      <c r="C16" s="47"/>
      <c r="D16" s="48"/>
      <c r="E16" s="49"/>
      <c r="F16" s="49"/>
      <c r="G16" s="50"/>
    </row>
    <row r="17" spans="1:7" ht="12" customHeight="1">
      <c r="A17" s="51"/>
      <c r="B17" s="149" t="s">
        <v>24</v>
      </c>
      <c r="C17" s="150"/>
      <c r="D17" s="150"/>
      <c r="E17" s="150"/>
      <c r="F17" s="150"/>
      <c r="G17" s="150"/>
    </row>
    <row r="18" spans="1:7" ht="12" customHeight="1">
      <c r="A18" s="36"/>
      <c r="B18" s="52"/>
      <c r="C18" s="53"/>
      <c r="D18" s="53"/>
      <c r="E18" s="53"/>
      <c r="F18" s="54"/>
      <c r="G18" s="54"/>
    </row>
    <row r="19" spans="1:7" ht="12" customHeight="1">
      <c r="A19" s="39"/>
      <c r="B19" s="55" t="s">
        <v>25</v>
      </c>
      <c r="C19" s="56"/>
      <c r="D19" s="57"/>
      <c r="E19" s="57"/>
      <c r="F19" s="57"/>
      <c r="G19" s="57"/>
    </row>
    <row r="20" spans="1:7" ht="24" customHeight="1">
      <c r="A20" s="51"/>
      <c r="B20" s="58" t="s">
        <v>26</v>
      </c>
      <c r="C20" s="58" t="s">
        <v>27</v>
      </c>
      <c r="D20" s="58" t="s">
        <v>28</v>
      </c>
      <c r="E20" s="58" t="s">
        <v>29</v>
      </c>
      <c r="F20" s="58" t="s">
        <v>30</v>
      </c>
      <c r="G20" s="58" t="s">
        <v>31</v>
      </c>
    </row>
    <row r="21" spans="1:7" ht="12.75" customHeight="1">
      <c r="A21" s="51"/>
      <c r="B21" s="127" t="s">
        <v>32</v>
      </c>
      <c r="C21" s="128" t="s">
        <v>33</v>
      </c>
      <c r="D21" s="129">
        <v>1</v>
      </c>
      <c r="E21" s="127" t="s">
        <v>34</v>
      </c>
      <c r="F21" s="59">
        <v>25000</v>
      </c>
      <c r="G21" s="59">
        <f>(D21*F21)</f>
        <v>25000</v>
      </c>
    </row>
    <row r="22" spans="1:7" ht="12.75" customHeight="1">
      <c r="A22" s="51"/>
      <c r="B22" s="127" t="s">
        <v>35</v>
      </c>
      <c r="C22" s="128" t="s">
        <v>33</v>
      </c>
      <c r="D22" s="129">
        <v>0.3</v>
      </c>
      <c r="E22" s="127" t="s">
        <v>36</v>
      </c>
      <c r="F22" s="59">
        <v>25000</v>
      </c>
      <c r="G22" s="59">
        <f>(D22*F22)</f>
        <v>7500</v>
      </c>
    </row>
    <row r="23" spans="1:7" ht="15">
      <c r="A23" s="51"/>
      <c r="B23" s="127" t="s">
        <v>37</v>
      </c>
      <c r="C23" s="128" t="s">
        <v>33</v>
      </c>
      <c r="D23" s="129">
        <v>0.3</v>
      </c>
      <c r="E23" s="127" t="s">
        <v>38</v>
      </c>
      <c r="F23" s="59">
        <v>25000</v>
      </c>
      <c r="G23" s="59">
        <f>(D23*F23)</f>
        <v>7500</v>
      </c>
    </row>
    <row r="24" spans="1:7" ht="12.75" customHeight="1">
      <c r="A24" s="51"/>
      <c r="B24" s="60" t="s">
        <v>39</v>
      </c>
      <c r="C24" s="61"/>
      <c r="D24" s="61"/>
      <c r="E24" s="61"/>
      <c r="F24" s="62"/>
      <c r="G24" s="63">
        <f>SUM(G21:G23)</f>
        <v>40000</v>
      </c>
    </row>
    <row r="25" spans="1:7" ht="12" customHeight="1">
      <c r="A25" s="36"/>
      <c r="B25" s="52"/>
      <c r="C25" s="54"/>
      <c r="D25" s="54"/>
      <c r="E25" s="54"/>
      <c r="F25" s="64"/>
      <c r="G25" s="64"/>
    </row>
    <row r="26" spans="1:7" ht="12" customHeight="1">
      <c r="A26" s="39"/>
      <c r="B26" s="65" t="s">
        <v>40</v>
      </c>
      <c r="C26" s="66"/>
      <c r="D26" s="67"/>
      <c r="E26" s="67"/>
      <c r="F26" s="68"/>
      <c r="G26" s="68"/>
    </row>
    <row r="27" spans="1:7" ht="24" customHeight="1">
      <c r="A27" s="39"/>
      <c r="B27" s="69" t="s">
        <v>26</v>
      </c>
      <c r="C27" s="70" t="s">
        <v>27</v>
      </c>
      <c r="D27" s="70" t="s">
        <v>28</v>
      </c>
      <c r="E27" s="69" t="s">
        <v>29</v>
      </c>
      <c r="F27" s="70" t="s">
        <v>30</v>
      </c>
      <c r="G27" s="69" t="s">
        <v>31</v>
      </c>
    </row>
    <row r="28" spans="1:7" ht="12" customHeight="1">
      <c r="A28" s="39"/>
      <c r="B28" s="124"/>
      <c r="C28" s="125"/>
      <c r="D28" s="125"/>
      <c r="E28" s="125"/>
      <c r="F28" s="124"/>
      <c r="G28" s="124"/>
    </row>
    <row r="29" spans="1:7" ht="12" customHeight="1">
      <c r="A29" s="39"/>
      <c r="B29" s="71" t="s">
        <v>41</v>
      </c>
      <c r="C29" s="72"/>
      <c r="D29" s="72"/>
      <c r="E29" s="72"/>
      <c r="F29" s="73"/>
      <c r="G29" s="73"/>
    </row>
    <row r="30" spans="1:7" ht="12" customHeight="1">
      <c r="A30" s="36"/>
      <c r="B30" s="74"/>
      <c r="C30" s="75"/>
      <c r="D30" s="75"/>
      <c r="E30" s="75"/>
      <c r="F30" s="76"/>
      <c r="G30" s="76"/>
    </row>
    <row r="31" spans="1:7" ht="12" customHeight="1">
      <c r="A31" s="39"/>
      <c r="B31" s="65" t="s">
        <v>42</v>
      </c>
      <c r="C31" s="66"/>
      <c r="D31" s="67"/>
      <c r="E31" s="67"/>
      <c r="F31" s="68"/>
      <c r="G31" s="68"/>
    </row>
    <row r="32" spans="1:7" ht="24" customHeight="1">
      <c r="A32" s="39"/>
      <c r="B32" s="77" t="s">
        <v>26</v>
      </c>
      <c r="C32" s="77" t="s">
        <v>27</v>
      </c>
      <c r="D32" s="77" t="s">
        <v>28</v>
      </c>
      <c r="E32" s="77" t="s">
        <v>29</v>
      </c>
      <c r="F32" s="78" t="s">
        <v>30</v>
      </c>
      <c r="G32" s="77" t="s">
        <v>31</v>
      </c>
    </row>
    <row r="33" spans="1:11" ht="12.75" customHeight="1">
      <c r="A33" s="51"/>
      <c r="B33" s="127" t="s">
        <v>43</v>
      </c>
      <c r="C33" s="128" t="s">
        <v>44</v>
      </c>
      <c r="D33" s="141">
        <v>1.8749999999999999E-2</v>
      </c>
      <c r="E33" s="130" t="s">
        <v>45</v>
      </c>
      <c r="F33" s="59">
        <v>240000</v>
      </c>
      <c r="G33" s="59">
        <f t="shared" ref="G33" si="0">(D33*F33)</f>
        <v>4500</v>
      </c>
    </row>
    <row r="34" spans="1:11" ht="12.75" customHeight="1">
      <c r="A34" s="39"/>
      <c r="B34" s="79" t="s">
        <v>46</v>
      </c>
      <c r="C34" s="80"/>
      <c r="D34" s="80"/>
      <c r="E34" s="80"/>
      <c r="F34" s="81"/>
      <c r="G34" s="82">
        <f>SUM(G33:G33)</f>
        <v>4500</v>
      </c>
    </row>
    <row r="35" spans="1:11" ht="12" customHeight="1">
      <c r="A35" s="36"/>
      <c r="B35" s="74"/>
      <c r="C35" s="75"/>
      <c r="D35" s="75"/>
      <c r="E35" s="75"/>
      <c r="F35" s="76"/>
      <c r="G35" s="76"/>
    </row>
    <row r="36" spans="1:11" ht="12" customHeight="1">
      <c r="A36" s="39"/>
      <c r="B36" s="65" t="s">
        <v>47</v>
      </c>
      <c r="C36" s="66"/>
      <c r="D36" s="67"/>
      <c r="E36" s="67"/>
      <c r="F36" s="68"/>
      <c r="G36" s="68"/>
    </row>
    <row r="37" spans="1:11" ht="24" customHeight="1">
      <c r="A37" s="39"/>
      <c r="B37" s="119" t="s">
        <v>48</v>
      </c>
      <c r="C37" s="78" t="s">
        <v>49</v>
      </c>
      <c r="D37" s="78" t="s">
        <v>50</v>
      </c>
      <c r="E37" s="78" t="s">
        <v>29</v>
      </c>
      <c r="F37" s="78" t="s">
        <v>30</v>
      </c>
      <c r="G37" s="78" t="s">
        <v>31</v>
      </c>
      <c r="K37" s="34"/>
    </row>
    <row r="38" spans="1:11" ht="12.75" customHeight="1">
      <c r="A38" s="97"/>
      <c r="B38" s="127" t="s">
        <v>51</v>
      </c>
      <c r="C38" s="132" t="s">
        <v>52</v>
      </c>
      <c r="D38" s="133">
        <v>1.25</v>
      </c>
      <c r="E38" s="130" t="s">
        <v>53</v>
      </c>
      <c r="F38" s="134">
        <v>3760</v>
      </c>
      <c r="G38" s="131">
        <f t="shared" ref="G38:G43" si="1">+F38*D38</f>
        <v>4700</v>
      </c>
    </row>
    <row r="39" spans="1:11" ht="12.75" customHeight="1">
      <c r="A39" s="97"/>
      <c r="B39" s="127" t="s">
        <v>54</v>
      </c>
      <c r="C39" s="132" t="s">
        <v>55</v>
      </c>
      <c r="D39" s="135">
        <v>0.05</v>
      </c>
      <c r="E39" s="130" t="s">
        <v>56</v>
      </c>
      <c r="F39" s="134">
        <v>3500</v>
      </c>
      <c r="G39" s="131">
        <f>+D39*F39</f>
        <v>175</v>
      </c>
    </row>
    <row r="40" spans="1:11" ht="12.75" customHeight="1">
      <c r="A40" s="97"/>
      <c r="B40" s="127" t="s">
        <v>57</v>
      </c>
      <c r="C40" s="132" t="s">
        <v>55</v>
      </c>
      <c r="D40" s="135">
        <v>1.4999999999999999E-2</v>
      </c>
      <c r="E40" s="130" t="s">
        <v>58</v>
      </c>
      <c r="F40" s="134">
        <v>4500</v>
      </c>
      <c r="G40" s="131">
        <v>990</v>
      </c>
    </row>
    <row r="41" spans="1:11" ht="12.75" customHeight="1">
      <c r="A41" s="51"/>
      <c r="B41" s="136" t="s">
        <v>59</v>
      </c>
      <c r="C41" s="89" t="s">
        <v>60</v>
      </c>
      <c r="D41" s="45">
        <v>6</v>
      </c>
      <c r="E41" s="137" t="s">
        <v>61</v>
      </c>
      <c r="F41" s="88">
        <v>1000</v>
      </c>
      <c r="G41" s="131">
        <f t="shared" si="1"/>
        <v>6000</v>
      </c>
    </row>
    <row r="42" spans="1:11" ht="12.75" customHeight="1">
      <c r="A42" s="51"/>
      <c r="B42" s="44" t="s">
        <v>62</v>
      </c>
      <c r="C42" s="138" t="s">
        <v>60</v>
      </c>
      <c r="D42" s="135">
        <v>0.6</v>
      </c>
      <c r="E42" s="139" t="s">
        <v>61</v>
      </c>
      <c r="F42" s="88">
        <v>2100</v>
      </c>
      <c r="G42" s="88">
        <f t="shared" si="1"/>
        <v>1260</v>
      </c>
    </row>
    <row r="43" spans="1:11" ht="12.75" customHeight="1">
      <c r="A43" s="51"/>
      <c r="B43" s="44" t="s">
        <v>63</v>
      </c>
      <c r="C43" s="138" t="s">
        <v>55</v>
      </c>
      <c r="D43" s="135">
        <v>0.05</v>
      </c>
      <c r="E43" s="139" t="s">
        <v>61</v>
      </c>
      <c r="F43" s="88">
        <v>25000</v>
      </c>
      <c r="G43" s="88">
        <f t="shared" si="1"/>
        <v>1250</v>
      </c>
    </row>
    <row r="44" spans="1:11" ht="13.5" customHeight="1">
      <c r="A44" s="39"/>
      <c r="B44" s="83" t="s">
        <v>64</v>
      </c>
      <c r="C44" s="84"/>
      <c r="D44" s="84"/>
      <c r="E44" s="84"/>
      <c r="F44" s="85"/>
      <c r="G44" s="86">
        <f>SUM(G38:G43)</f>
        <v>14375</v>
      </c>
    </row>
    <row r="45" spans="1:11" ht="12" customHeight="1">
      <c r="A45" s="36"/>
      <c r="B45" s="74"/>
      <c r="C45" s="75"/>
      <c r="D45" s="75"/>
      <c r="E45" s="87"/>
      <c r="F45" s="76"/>
      <c r="G45" s="76"/>
    </row>
    <row r="46" spans="1:11" ht="12" customHeight="1">
      <c r="A46" s="39"/>
      <c r="B46" s="65" t="s">
        <v>65</v>
      </c>
      <c r="C46" s="66"/>
      <c r="D46" s="67"/>
      <c r="E46" s="67"/>
      <c r="F46" s="68"/>
      <c r="G46" s="68"/>
    </row>
    <row r="47" spans="1:11" ht="24" customHeight="1">
      <c r="A47" s="39"/>
      <c r="B47" s="77" t="s">
        <v>66</v>
      </c>
      <c r="C47" s="78" t="s">
        <v>49</v>
      </c>
      <c r="D47" s="78" t="s">
        <v>50</v>
      </c>
      <c r="E47" s="77" t="s">
        <v>29</v>
      </c>
      <c r="F47" s="78" t="s">
        <v>30</v>
      </c>
      <c r="G47" s="77" t="s">
        <v>31</v>
      </c>
    </row>
    <row r="48" spans="1:11" ht="12.75" customHeight="1">
      <c r="A48" s="51"/>
      <c r="B48" s="127" t="s">
        <v>67</v>
      </c>
      <c r="C48" s="138" t="s">
        <v>60</v>
      </c>
      <c r="D48" s="88">
        <v>1</v>
      </c>
      <c r="E48" s="128" t="s">
        <v>68</v>
      </c>
      <c r="F48" s="90">
        <v>100</v>
      </c>
      <c r="G48" s="88">
        <f>+D48*F48</f>
        <v>100</v>
      </c>
    </row>
    <row r="49" spans="1:9" ht="13.5" customHeight="1">
      <c r="A49" s="39"/>
      <c r="B49" s="91" t="s">
        <v>69</v>
      </c>
      <c r="C49" s="92"/>
      <c r="D49" s="92"/>
      <c r="E49" s="92"/>
      <c r="F49" s="93"/>
      <c r="G49" s="94">
        <f>SUM(G48)</f>
        <v>100</v>
      </c>
    </row>
    <row r="50" spans="1:9" ht="12" customHeight="1">
      <c r="A50" s="36"/>
      <c r="B50" s="95"/>
      <c r="C50" s="95"/>
      <c r="D50" s="95"/>
      <c r="E50" s="95"/>
      <c r="F50" s="96"/>
      <c r="G50" s="96"/>
    </row>
    <row r="51" spans="1:9" ht="12" customHeight="1">
      <c r="A51" s="97"/>
      <c r="B51" s="98" t="s">
        <v>70</v>
      </c>
      <c r="C51" s="99"/>
      <c r="D51" s="99"/>
      <c r="E51" s="99"/>
      <c r="F51" s="99"/>
      <c r="G51" s="100">
        <f>G24+G34+G44+G49</f>
        <v>58975</v>
      </c>
      <c r="I51" s="142"/>
    </row>
    <row r="52" spans="1:9" ht="12" customHeight="1">
      <c r="A52" s="97"/>
      <c r="B52" s="101" t="s">
        <v>71</v>
      </c>
      <c r="C52" s="102"/>
      <c r="D52" s="102"/>
      <c r="E52" s="102"/>
      <c r="F52" s="102"/>
      <c r="G52" s="103">
        <f>G51*0.05</f>
        <v>2948.75</v>
      </c>
    </row>
    <row r="53" spans="1:9" ht="12" customHeight="1">
      <c r="A53" s="97"/>
      <c r="B53" s="104" t="s">
        <v>72</v>
      </c>
      <c r="C53" s="105"/>
      <c r="D53" s="105"/>
      <c r="E53" s="105"/>
      <c r="F53" s="105"/>
      <c r="G53" s="106">
        <f>G52+G51</f>
        <v>61923.75</v>
      </c>
    </row>
    <row r="54" spans="1:9" ht="12" customHeight="1">
      <c r="A54" s="97"/>
      <c r="B54" s="101" t="s">
        <v>73</v>
      </c>
      <c r="C54" s="102"/>
      <c r="D54" s="102"/>
      <c r="E54" s="102"/>
      <c r="F54" s="102"/>
      <c r="G54" s="103">
        <f>G12</f>
        <v>125000</v>
      </c>
    </row>
    <row r="55" spans="1:9" ht="12" customHeight="1">
      <c r="A55" s="97"/>
      <c r="B55" s="107" t="s">
        <v>74</v>
      </c>
      <c r="C55" s="108"/>
      <c r="D55" s="108"/>
      <c r="E55" s="108"/>
      <c r="F55" s="108"/>
      <c r="G55" s="109">
        <f>G54-G53</f>
        <v>63076.25</v>
      </c>
    </row>
    <row r="56" spans="1:9" ht="12" customHeight="1">
      <c r="A56" s="97"/>
      <c r="B56" s="9" t="s">
        <v>75</v>
      </c>
      <c r="C56" s="10"/>
      <c r="D56" s="10"/>
      <c r="E56" s="10"/>
      <c r="F56" s="10"/>
      <c r="G56" s="6"/>
    </row>
    <row r="57" spans="1:9" ht="12.75" customHeight="1" thickBot="1">
      <c r="A57" s="97"/>
      <c r="B57" s="11"/>
      <c r="C57" s="10"/>
      <c r="D57" s="10"/>
      <c r="E57" s="10"/>
      <c r="F57" s="10"/>
      <c r="G57" s="6"/>
    </row>
    <row r="58" spans="1:9" ht="12" customHeight="1">
      <c r="A58" s="97"/>
      <c r="B58" s="18" t="s">
        <v>76</v>
      </c>
      <c r="C58" s="19"/>
      <c r="D58" s="19"/>
      <c r="E58" s="19"/>
      <c r="F58" s="20"/>
      <c r="G58" s="6"/>
    </row>
    <row r="59" spans="1:9" ht="12" customHeight="1">
      <c r="A59" s="97"/>
      <c r="B59" s="21" t="s">
        <v>77</v>
      </c>
      <c r="C59" s="8"/>
      <c r="D59" s="8"/>
      <c r="E59" s="8"/>
      <c r="F59" s="22"/>
      <c r="G59" s="6"/>
    </row>
    <row r="60" spans="1:9" ht="12" customHeight="1">
      <c r="A60" s="97"/>
      <c r="B60" s="21" t="s">
        <v>78</v>
      </c>
      <c r="C60" s="8"/>
      <c r="D60" s="8"/>
      <c r="E60" s="8"/>
      <c r="F60" s="22"/>
      <c r="G60" s="6"/>
    </row>
    <row r="61" spans="1:9" ht="12" customHeight="1">
      <c r="A61" s="97"/>
      <c r="B61" s="21" t="s">
        <v>79</v>
      </c>
      <c r="C61" s="8"/>
      <c r="D61" s="8"/>
      <c r="E61" s="8"/>
      <c r="F61" s="22"/>
      <c r="G61" s="6"/>
    </row>
    <row r="62" spans="1:9" ht="12" customHeight="1">
      <c r="A62" s="97"/>
      <c r="B62" s="21" t="s">
        <v>80</v>
      </c>
      <c r="C62" s="8"/>
      <c r="D62" s="8"/>
      <c r="E62" s="8"/>
      <c r="F62" s="22"/>
      <c r="G62" s="6"/>
    </row>
    <row r="63" spans="1:9" ht="12" customHeight="1">
      <c r="A63" s="97"/>
      <c r="B63" s="21" t="s">
        <v>81</v>
      </c>
      <c r="C63" s="8"/>
      <c r="D63" s="8"/>
      <c r="E63" s="8"/>
      <c r="F63" s="22"/>
      <c r="G63" s="6"/>
    </row>
    <row r="64" spans="1:9" ht="12.75" customHeight="1" thickBot="1">
      <c r="A64" s="97"/>
      <c r="B64" s="23" t="s">
        <v>82</v>
      </c>
      <c r="C64" s="24"/>
      <c r="D64" s="24"/>
      <c r="E64" s="24"/>
      <c r="F64" s="25"/>
      <c r="G64" s="6"/>
    </row>
    <row r="65" spans="1:7" ht="12.75" customHeight="1">
      <c r="A65" s="97"/>
      <c r="B65" s="16"/>
      <c r="C65" s="8"/>
      <c r="D65" s="8"/>
      <c r="E65" s="8"/>
      <c r="F65" s="8"/>
      <c r="G65" s="6"/>
    </row>
    <row r="66" spans="1:7" ht="15" customHeight="1" thickBot="1">
      <c r="A66" s="97"/>
      <c r="B66" s="143" t="s">
        <v>83</v>
      </c>
      <c r="C66" s="144"/>
      <c r="D66" s="15"/>
      <c r="E66" s="2"/>
      <c r="F66" s="2"/>
      <c r="G66" s="6"/>
    </row>
    <row r="67" spans="1:7" ht="12" customHeight="1">
      <c r="A67" s="97"/>
      <c r="B67" s="13" t="s">
        <v>66</v>
      </c>
      <c r="C67" s="3" t="s">
        <v>84</v>
      </c>
      <c r="D67" s="14" t="s">
        <v>85</v>
      </c>
      <c r="E67" s="2"/>
      <c r="F67" s="2"/>
      <c r="G67" s="6"/>
    </row>
    <row r="68" spans="1:7" ht="12" customHeight="1">
      <c r="A68" s="97"/>
      <c r="B68" s="110" t="s">
        <v>86</v>
      </c>
      <c r="C68" s="111">
        <f>+G24</f>
        <v>40000</v>
      </c>
      <c r="D68" s="112">
        <f>(C68/C74)</f>
        <v>0.64595571166151922</v>
      </c>
      <c r="E68" s="2"/>
      <c r="F68" s="2"/>
      <c r="G68" s="6"/>
    </row>
    <row r="69" spans="1:7" ht="12" customHeight="1">
      <c r="A69" s="97"/>
      <c r="B69" s="110" t="s">
        <v>87</v>
      </c>
      <c r="C69" s="126">
        <f>+G29</f>
        <v>0</v>
      </c>
      <c r="D69" s="112">
        <v>0</v>
      </c>
      <c r="E69" s="2"/>
      <c r="F69" s="2"/>
      <c r="G69" s="6"/>
    </row>
    <row r="70" spans="1:7" ht="12" customHeight="1">
      <c r="A70" s="97"/>
      <c r="B70" s="110" t="s">
        <v>88</v>
      </c>
      <c r="C70" s="111">
        <f>+G34</f>
        <v>4500</v>
      </c>
      <c r="D70" s="112">
        <f>(C70/C74)</f>
        <v>7.2670017561920916E-2</v>
      </c>
      <c r="E70" s="2"/>
      <c r="F70" s="2"/>
      <c r="G70" s="6"/>
    </row>
    <row r="71" spans="1:7" ht="12" customHeight="1">
      <c r="A71" s="97"/>
      <c r="B71" s="110" t="s">
        <v>48</v>
      </c>
      <c r="C71" s="111">
        <f>+G44</f>
        <v>14375</v>
      </c>
      <c r="D71" s="112">
        <f>(C71/C74)</f>
        <v>0.23214033387835847</v>
      </c>
      <c r="E71" s="2"/>
      <c r="F71" s="2"/>
      <c r="G71" s="6"/>
    </row>
    <row r="72" spans="1:7" ht="12" customHeight="1">
      <c r="A72" s="97"/>
      <c r="B72" s="110" t="s">
        <v>89</v>
      </c>
      <c r="C72" s="113">
        <f>+G49</f>
        <v>100</v>
      </c>
      <c r="D72" s="112">
        <f>(C72/C74)</f>
        <v>1.6148892791537979E-3</v>
      </c>
      <c r="E72" s="5"/>
      <c r="F72" s="5"/>
      <c r="G72" s="6"/>
    </row>
    <row r="73" spans="1:7" ht="12" customHeight="1">
      <c r="A73" s="97"/>
      <c r="B73" s="110" t="s">
        <v>90</v>
      </c>
      <c r="C73" s="113">
        <f>+G52</f>
        <v>2948.75</v>
      </c>
      <c r="D73" s="112">
        <f>(C73/C74)</f>
        <v>4.7619047619047616E-2</v>
      </c>
      <c r="E73" s="5"/>
      <c r="F73" s="5"/>
      <c r="G73" s="6"/>
    </row>
    <row r="74" spans="1:7" ht="12.75" customHeight="1" thickBot="1">
      <c r="A74" s="97"/>
      <c r="B74" s="114" t="s">
        <v>91</v>
      </c>
      <c r="C74" s="115">
        <f>SUM(C68:C73)</f>
        <v>61923.75</v>
      </c>
      <c r="D74" s="116">
        <f>SUM(D68:D73)</f>
        <v>1</v>
      </c>
      <c r="E74" s="5"/>
      <c r="F74" s="5"/>
      <c r="G74" s="6"/>
    </row>
    <row r="75" spans="1:7" ht="12" customHeight="1">
      <c r="A75" s="97"/>
      <c r="B75" s="11"/>
      <c r="C75" s="10"/>
      <c r="D75" s="10"/>
      <c r="E75" s="10"/>
      <c r="F75" s="10"/>
      <c r="G75" s="6"/>
    </row>
    <row r="76" spans="1:7" ht="12.75" customHeight="1">
      <c r="A76" s="97"/>
      <c r="B76" s="12"/>
      <c r="C76" s="10"/>
      <c r="D76" s="10"/>
      <c r="E76" s="10"/>
      <c r="F76" s="10"/>
      <c r="G76" s="6"/>
    </row>
    <row r="77" spans="1:7" ht="12" customHeight="1" thickBot="1">
      <c r="A77" s="117"/>
      <c r="B77" s="27"/>
      <c r="C77" s="28" t="s">
        <v>92</v>
      </c>
      <c r="D77" s="29"/>
      <c r="E77" s="30"/>
      <c r="F77" s="4"/>
      <c r="G77" s="6"/>
    </row>
    <row r="78" spans="1:7" ht="12" customHeight="1">
      <c r="A78" s="97"/>
      <c r="B78" s="31" t="s">
        <v>93</v>
      </c>
      <c r="C78" s="32">
        <v>20</v>
      </c>
      <c r="D78" s="32">
        <v>30</v>
      </c>
      <c r="E78" s="33">
        <v>40</v>
      </c>
      <c r="F78" s="26"/>
      <c r="G78" s="7"/>
    </row>
    <row r="79" spans="1:7" ht="12.75" customHeight="1" thickBot="1">
      <c r="A79" s="97"/>
      <c r="B79" s="114" t="s">
        <v>94</v>
      </c>
      <c r="C79" s="115">
        <f>(G53/C78)</f>
        <v>3096.1875</v>
      </c>
      <c r="D79" s="115">
        <f>(G53/D78)</f>
        <v>2064.125</v>
      </c>
      <c r="E79" s="118">
        <f>(G53/E78)</f>
        <v>1548.09375</v>
      </c>
      <c r="F79" s="26"/>
      <c r="G79" s="7"/>
    </row>
    <row r="80" spans="1:7" ht="15.6" customHeight="1">
      <c r="A80" s="97"/>
      <c r="B80" s="17" t="s">
        <v>95</v>
      </c>
      <c r="C80" s="8"/>
      <c r="D80" s="8"/>
      <c r="E80" s="8"/>
      <c r="F80" s="8"/>
      <c r="G80" s="8"/>
    </row>
  </sheetData>
  <mergeCells count="6">
    <mergeCell ref="B66:C66"/>
    <mergeCell ref="E9:F9"/>
    <mergeCell ref="E13:F13"/>
    <mergeCell ref="E14:F14"/>
    <mergeCell ref="E15:F15"/>
    <mergeCell ref="B17:G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2CCD96-31DD-4259-AB37-5E3523D045D7}"/>
</file>

<file path=customXml/itemProps2.xml><?xml version="1.0" encoding="utf-8"?>
<ds:datastoreItem xmlns:ds="http://schemas.openxmlformats.org/officeDocument/2006/customXml" ds:itemID="{AD658532-E9E7-461C-80FE-D60DFC1484A7}"/>
</file>

<file path=customXml/itemProps3.xml><?xml version="1.0" encoding="utf-8"?>
<ds:datastoreItem xmlns:ds="http://schemas.openxmlformats.org/officeDocument/2006/customXml" ds:itemID="{6B544902-9FC6-43F9-AC1B-6B05F0435A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2022-06-22T19:29:54Z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