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11" documentId="11_70E233F53C482B919078F9A31E194E8D4442E556" xr6:coauthVersionLast="47" xr6:coauthVersionMax="47" xr10:uidLastSave="{A11B2A04-1B41-4CC6-B343-62FE272CDD3D}"/>
  <bookViews>
    <workbookView xWindow="-90" yWindow="-90" windowWidth="19380" windowHeight="10980" xr2:uid="{00000000-000D-0000-FFFF-FFFF00000000}"/>
  </bookViews>
  <sheets>
    <sheet name="Caprinos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6" l="1"/>
  <c r="G12" i="6" l="1"/>
  <c r="G51" i="6" s="1"/>
  <c r="G46" i="6"/>
  <c r="C69" i="6" s="1"/>
  <c r="G39" i="6"/>
  <c r="G38" i="6"/>
  <c r="G37" i="6"/>
  <c r="G36" i="6"/>
  <c r="G41" i="6" s="1"/>
  <c r="G31" i="6"/>
  <c r="G32" i="6" s="1"/>
  <c r="G21" i="6"/>
  <c r="G22" i="6" s="1"/>
  <c r="C65" i="6" s="1"/>
  <c r="C68" i="6" l="1"/>
  <c r="G48" i="6" l="1"/>
  <c r="G49" i="6" s="1"/>
  <c r="G50" i="6" l="1"/>
  <c r="C70" i="6"/>
  <c r="C71" i="6" l="1"/>
  <c r="D70" i="6" s="1"/>
  <c r="G52" i="6"/>
  <c r="C76" i="6"/>
  <c r="D76" i="6"/>
  <c r="E76" i="6"/>
  <c r="D69" i="6" l="1"/>
  <c r="D68" i="6"/>
  <c r="D65" i="6"/>
  <c r="D67" i="6"/>
  <c r="D71" i="6" l="1"/>
</calcChain>
</file>

<file path=xl/sharedStrings.xml><?xml version="1.0" encoding="utf-8"?>
<sst xmlns="http://schemas.openxmlformats.org/spreadsheetml/2006/main" count="113" uniqueCount="86">
  <si>
    <t>RUBRO O CULTIVO</t>
  </si>
  <si>
    <t>Producción Caprino (Queso)</t>
  </si>
  <si>
    <t>RENDIMIENTO (Kg queso/Cabeza.)</t>
  </si>
  <si>
    <t>VARIEDAD</t>
  </si>
  <si>
    <t>Criolla</t>
  </si>
  <si>
    <t>FECHA ESTIMADA  PRECIO VENTA</t>
  </si>
  <si>
    <t>Agosto - Febrero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</si>
  <si>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</si>
  <si>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</si>
  <si>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</si>
  <si>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</si>
  <si>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</si>
  <si>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</si>
  <si>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</si>
  <si>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</si>
  <si>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</si>
  <si>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</si>
  <si>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</si>
  <si>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</si>
  <si>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LACTANCIA</t>
  </si>
  <si>
    <t>Agosto- Febrero</t>
  </si>
  <si>
    <t>FECHA PRECIO INSUMOS</t>
  </si>
  <si>
    <t>CONTINGENCIA</t>
  </si>
  <si>
    <t>Heladas - Sequía</t>
  </si>
  <si>
    <r>
      <t xml:space="preserve">COSTOS DIRECTOS DE PRODUCCIÓN </t>
    </r>
    <r>
      <rPr>
        <b/>
        <i/>
        <sz val="9"/>
        <color theme="0"/>
        <rFont val="Calibri"/>
        <family val="2"/>
      </rPr>
      <t>POR CABEZA (</t>
    </r>
    <r>
      <rPr>
        <b/>
        <i/>
        <sz val="9"/>
        <color indexed="9"/>
        <rFont val="Calibri"/>
        <family val="2"/>
      </rPr>
      <t>INCLUYE IVA)</t>
    </r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</si>
  <si>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</si>
  <si>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</si>
  <si>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</si>
  <si>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</si>
  <si>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</si>
  <si>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</si>
  <si>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</si>
  <si>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(pastoreo, ordeña, Etc).</t>
  </si>
  <si>
    <t>JH</t>
  </si>
  <si>
    <t>Subtotal Jornadas Hombre</t>
  </si>
  <si>
    <t>JORNADAS ANIMAL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</si>
  <si>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</si>
  <si>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</si>
  <si>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</si>
  <si>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</si>
  <si>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</si>
  <si>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</si>
  <si>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</si>
  <si>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</si>
  <si>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</si>
  <si>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Cuajo</t>
  </si>
  <si>
    <t xml:space="preserve">KG  </t>
  </si>
  <si>
    <t>Septiembre - Febrero</t>
  </si>
  <si>
    <t>Sal fina</t>
  </si>
  <si>
    <t>Insumos veterinarios</t>
  </si>
  <si>
    <t>GL</t>
  </si>
  <si>
    <t>Diciembre - Marzo</t>
  </si>
  <si>
    <t>Fardos de alfalfa</t>
  </si>
  <si>
    <t>U</t>
  </si>
  <si>
    <t>Marzo - Septiembre</t>
  </si>
  <si>
    <t>Pellert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</si>
  <si>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</si>
  <si>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</si>
  <si>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</si>
  <si>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</si>
  <si>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</si>
  <si>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</si>
  <si>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</si>
  <si>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</si>
  <si>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</si>
  <si>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</si>
  <si>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</si>
  <si>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</si>
  <si>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</si>
  <si>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</si>
  <si>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</si>
  <si>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</si>
  <si>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</si>
  <si>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</si>
  <si>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$/animal</t>
  </si>
  <si>
    <t>%</t>
  </si>
  <si>
    <t>Mano de obra</t>
  </si>
  <si>
    <t>Jornada Animal</t>
  </si>
  <si>
    <t>Maquinaria</t>
  </si>
  <si>
    <t>Otros</t>
  </si>
  <si>
    <t>Imprevistos</t>
  </si>
  <si>
    <t>COSTO TOTAL/animal.</t>
  </si>
  <si>
    <t>ESCENARIOS COSTO UNITARIO  (Kg queso/cabeza)</t>
  </si>
  <si>
    <t>Rendimiento (Kg queso/Cabeza)</t>
  </si>
  <si>
    <t>Costo unitario ($/Kg de queso)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</si>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</sst>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i/>
      <sz val="9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8" fillId="0" borderId="22"/>
    <xf numFmtId="0" fontId="18" fillId="0" borderId="22"/>
    <xf numFmtId="0" fontId="18" fillId="0" borderId="22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2" fillId="8" borderId="23" xfId="0" applyNumberFormat="1" applyFont="1" applyFill="1" applyBorder="1" applyAlignment="1">
      <alignment horizontal="right" vertical="center"/>
    </xf>
    <xf numFmtId="49" fontId="14" fillId="8" borderId="35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167" fontId="4" fillId="2" borderId="6" xfId="0" applyNumberFormat="1" applyFont="1" applyFill="1" applyBorder="1" applyAlignment="1">
      <alignment horizontal="right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307974</xdr:colOff>
      <xdr:row>1</xdr:row>
      <xdr:rowOff>0</xdr:rowOff>
    </xdr:from>
    <xdr:to>
      <xdr:col>6</xdr:col>
      <xdr:colOff>30527</xdr:colOff>
      <xdr:row>7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4" y="190500"/>
          <a:ext cx="6416675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6">
    <pageSetUpPr fitToPage="1"/>
  </sheetPr>
  <dimension ref="A1:IU77"/>
  <sheetViews>
    <sheetView tabSelected="1" topLeftCell="A38" zoomScaleNormal="100" workbookViewId="0">
      <selection activeCell="B1" sqref="B1:G76"/>
    </sheetView>
  </sheetViews>
  <sheetFormatPr defaultColWidth="10.85546875" defaultRowHeight="11.25" customHeight="1"/>
  <cols>
    <col min="1" max="1" width="4.42578125" style="1" customWidth="1"/>
    <col min="2" max="2" width="27.42578125" style="1" customWidth="1"/>
    <col min="3" max="3" width="23" style="1" customWidth="1"/>
    <col min="4" max="4" width="9.42578125" style="1" customWidth="1"/>
    <col min="5" max="5" width="17.85546875" style="1" customWidth="1"/>
    <col min="6" max="6" width="14.140625" style="1" customWidth="1"/>
    <col min="7" max="7" width="14.5703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1" t="s">
        <v>2</v>
      </c>
      <c r="F9" s="142"/>
      <c r="G9" s="9">
        <v>25</v>
      </c>
    </row>
    <row r="10" spans="1:7" ht="15" customHeight="1">
      <c r="A10" s="5"/>
      <c r="B10" s="10" t="s">
        <v>3</v>
      </c>
      <c r="C10" s="126" t="s">
        <v>4</v>
      </c>
      <c r="D10" s="11"/>
      <c r="E10" s="143" t="s">
        <v>5</v>
      </c>
      <c r="F10" s="144"/>
      <c r="G10" s="12" t="s">
        <v>6</v>
      </c>
    </row>
    <row r="11" spans="1:7" ht="15" customHeight="1">
      <c r="A11" s="5"/>
      <c r="B11" s="10" t="s">
        <v>7</v>
      </c>
      <c r="C11" s="12" t="s">
        <v>8</v>
      </c>
      <c r="D11" s="11"/>
      <c r="E11" s="143" t="s">
        <v>9</v>
      </c>
      <c r="F11" s="144"/>
      <c r="G11" s="135">
        <v>6000</v>
      </c>
    </row>
    <row r="12" spans="1:7" ht="15" customHeight="1">
      <c r="A12" s="5"/>
      <c r="B12" s="10" t="s">
        <v>10</v>
      </c>
      <c r="C12" s="13" t="s">
        <v>11</v>
      </c>
      <c r="D12" s="11"/>
      <c r="E12" s="128" t="s">
        <v>12</v>
      </c>
      <c r="F12" s="129"/>
      <c r="G12" s="136">
        <f>G11*G9</f>
        <v>150000</v>
      </c>
    </row>
    <row r="13" spans="1:7" ht="15" customHeight="1">
      <c r="A13" s="5"/>
      <c r="B13" s="10" t="s">
        <v>13</v>
      </c>
      <c r="C13" s="12" t="s">
        <v>14</v>
      </c>
      <c r="D13" s="11"/>
      <c r="E13" s="143" t="s">
        <v>15</v>
      </c>
      <c r="F13" s="144"/>
      <c r="G13" s="12" t="s">
        <v>16</v>
      </c>
    </row>
    <row r="14" spans="1:7" ht="15" customHeight="1">
      <c r="A14" s="5"/>
      <c r="B14" s="10" t="s">
        <v>17</v>
      </c>
      <c r="C14" s="12" t="s">
        <v>18</v>
      </c>
      <c r="D14" s="11"/>
      <c r="E14" s="143" t="s">
        <v>19</v>
      </c>
      <c r="F14" s="144"/>
      <c r="G14" s="12" t="s">
        <v>20</v>
      </c>
    </row>
    <row r="15" spans="1:7" ht="15" customHeight="1">
      <c r="A15" s="5"/>
      <c r="B15" s="10" t="s">
        <v>21</v>
      </c>
      <c r="C15" s="15">
        <v>44713</v>
      </c>
      <c r="D15" s="11"/>
      <c r="E15" s="145" t="s">
        <v>22</v>
      </c>
      <c r="F15" s="146"/>
      <c r="G15" s="13" t="s">
        <v>23</v>
      </c>
    </row>
    <row r="16" spans="1:7" ht="12" customHeight="1">
      <c r="A16" s="2"/>
      <c r="B16" s="16"/>
      <c r="C16" s="17"/>
      <c r="D16" s="18"/>
      <c r="E16" s="19"/>
      <c r="F16" s="19"/>
      <c r="G16" s="20"/>
    </row>
    <row r="17" spans="1:7" ht="12" customHeight="1">
      <c r="A17" s="21"/>
      <c r="B17" s="137" t="s">
        <v>24</v>
      </c>
      <c r="C17" s="138"/>
      <c r="D17" s="138"/>
      <c r="E17" s="138"/>
      <c r="F17" s="138"/>
      <c r="G17" s="138"/>
    </row>
    <row r="18" spans="1:7" ht="12" customHeight="1">
      <c r="A18" s="2"/>
      <c r="B18" s="22"/>
      <c r="C18" s="23"/>
      <c r="D18" s="23"/>
      <c r="E18" s="23"/>
      <c r="F18" s="24"/>
      <c r="G18" s="24"/>
    </row>
    <row r="19" spans="1:7" ht="12" customHeight="1">
      <c r="A19" s="5"/>
      <c r="B19" s="25" t="s">
        <v>25</v>
      </c>
      <c r="C19" s="26"/>
      <c r="D19" s="27"/>
      <c r="E19" s="27"/>
      <c r="F19" s="27"/>
      <c r="G19" s="27"/>
    </row>
    <row r="20" spans="1:7" ht="15" customHeight="1">
      <c r="A20" s="21"/>
      <c r="B20" s="28" t="s">
        <v>26</v>
      </c>
      <c r="C20" s="28" t="s">
        <v>27</v>
      </c>
      <c r="D20" s="28" t="s">
        <v>28</v>
      </c>
      <c r="E20" s="28" t="s">
        <v>29</v>
      </c>
      <c r="F20" s="28" t="s">
        <v>30</v>
      </c>
      <c r="G20" s="28" t="s">
        <v>31</v>
      </c>
    </row>
    <row r="21" spans="1:7" ht="15" customHeight="1">
      <c r="A21" s="21"/>
      <c r="B21" s="29" t="s">
        <v>32</v>
      </c>
      <c r="C21" s="29" t="s">
        <v>33</v>
      </c>
      <c r="D21" s="30">
        <v>2</v>
      </c>
      <c r="E21" s="127" t="s">
        <v>6</v>
      </c>
      <c r="F21" s="14">
        <v>25000</v>
      </c>
      <c r="G21" s="14">
        <f>(D21*F21)</f>
        <v>50000</v>
      </c>
    </row>
    <row r="22" spans="1:7" ht="12.75" customHeight="1">
      <c r="A22" s="21"/>
      <c r="B22" s="31" t="s">
        <v>34</v>
      </c>
      <c r="C22" s="32"/>
      <c r="D22" s="32"/>
      <c r="E22" s="32"/>
      <c r="F22" s="33"/>
      <c r="G22" s="34">
        <f>SUM(G21:G21)</f>
        <v>50000</v>
      </c>
    </row>
    <row r="23" spans="1:7" ht="12" customHeight="1">
      <c r="A23" s="2"/>
      <c r="B23" s="22"/>
      <c r="C23" s="24"/>
      <c r="D23" s="24"/>
      <c r="E23" s="24"/>
      <c r="F23" s="35"/>
      <c r="G23" s="35"/>
    </row>
    <row r="24" spans="1:7" ht="12" customHeight="1">
      <c r="A24" s="5"/>
      <c r="B24" s="36" t="s">
        <v>35</v>
      </c>
      <c r="C24" s="37"/>
      <c r="D24" s="38"/>
      <c r="E24" s="38"/>
      <c r="F24" s="39"/>
      <c r="G24" s="39"/>
    </row>
    <row r="25" spans="1:7" ht="24" customHeight="1">
      <c r="A25" s="5"/>
      <c r="B25" s="40" t="s">
        <v>26</v>
      </c>
      <c r="C25" s="41" t="s">
        <v>27</v>
      </c>
      <c r="D25" s="41" t="s">
        <v>28</v>
      </c>
      <c r="E25" s="40" t="s">
        <v>29</v>
      </c>
      <c r="F25" s="41" t="s">
        <v>30</v>
      </c>
      <c r="G25" s="40" t="s">
        <v>31</v>
      </c>
    </row>
    <row r="26" spans="1:7" ht="12" customHeight="1">
      <c r="A26" s="5"/>
      <c r="B26" s="42"/>
      <c r="C26" s="43" t="s">
        <v>36</v>
      </c>
      <c r="D26" s="43"/>
      <c r="E26" s="43"/>
      <c r="F26" s="42"/>
      <c r="G26" s="42"/>
    </row>
    <row r="27" spans="1:7" ht="12" customHeight="1">
      <c r="A27" s="5"/>
      <c r="B27" s="44" t="s">
        <v>37</v>
      </c>
      <c r="C27" s="45"/>
      <c r="D27" s="45"/>
      <c r="E27" s="45"/>
      <c r="F27" s="46"/>
      <c r="G27" s="46"/>
    </row>
    <row r="28" spans="1:7" ht="12" customHeight="1">
      <c r="A28" s="2"/>
      <c r="B28" s="47"/>
      <c r="C28" s="48"/>
      <c r="D28" s="48"/>
      <c r="E28" s="48"/>
      <c r="F28" s="49"/>
      <c r="G28" s="49"/>
    </row>
    <row r="29" spans="1:7" ht="12" customHeight="1">
      <c r="A29" s="5"/>
      <c r="B29" s="36" t="s">
        <v>38</v>
      </c>
      <c r="C29" s="37"/>
      <c r="D29" s="38"/>
      <c r="E29" s="38"/>
      <c r="F29" s="39"/>
      <c r="G29" s="39"/>
    </row>
    <row r="30" spans="1:7" ht="24" customHeight="1">
      <c r="A30" s="5"/>
      <c r="B30" s="50" t="s">
        <v>26</v>
      </c>
      <c r="C30" s="50" t="s">
        <v>27</v>
      </c>
      <c r="D30" s="50" t="s">
        <v>28</v>
      </c>
      <c r="E30" s="50" t="s">
        <v>29</v>
      </c>
      <c r="F30" s="51" t="s">
        <v>30</v>
      </c>
      <c r="G30" s="50" t="s">
        <v>31</v>
      </c>
    </row>
    <row r="31" spans="1:7" ht="12.75" customHeight="1">
      <c r="A31" s="21"/>
      <c r="B31" s="127"/>
      <c r="C31" s="29" t="s">
        <v>39</v>
      </c>
      <c r="D31" s="30"/>
      <c r="E31" s="13"/>
      <c r="F31" s="14">
        <v>0</v>
      </c>
      <c r="G31" s="14">
        <f t="shared" ref="G31" si="0">(D31*F31)</f>
        <v>0</v>
      </c>
    </row>
    <row r="32" spans="1:7" ht="12.75" customHeight="1">
      <c r="A32" s="5"/>
      <c r="B32" s="52" t="s">
        <v>40</v>
      </c>
      <c r="C32" s="53"/>
      <c r="D32" s="53"/>
      <c r="E32" s="53"/>
      <c r="F32" s="54"/>
      <c r="G32" s="55">
        <f>SUM(G31:G31)</f>
        <v>0</v>
      </c>
    </row>
    <row r="33" spans="1:11" ht="12" customHeight="1">
      <c r="A33" s="2"/>
      <c r="B33" s="47"/>
      <c r="C33" s="48"/>
      <c r="D33" s="48"/>
      <c r="E33" s="48"/>
      <c r="F33" s="49"/>
      <c r="G33" s="49"/>
    </row>
    <row r="34" spans="1:11" ht="12" customHeight="1">
      <c r="A34" s="5"/>
      <c r="B34" s="36" t="s">
        <v>41</v>
      </c>
      <c r="C34" s="37"/>
      <c r="D34" s="38"/>
      <c r="E34" s="38"/>
      <c r="F34" s="39"/>
      <c r="G34" s="39"/>
    </row>
    <row r="35" spans="1:11" ht="24" customHeight="1">
      <c r="A35" s="5"/>
      <c r="B35" s="51" t="s">
        <v>42</v>
      </c>
      <c r="C35" s="51" t="s">
        <v>43</v>
      </c>
      <c r="D35" s="51" t="s">
        <v>44</v>
      </c>
      <c r="E35" s="51" t="s">
        <v>29</v>
      </c>
      <c r="F35" s="51" t="s">
        <v>30</v>
      </c>
      <c r="G35" s="51" t="s">
        <v>31</v>
      </c>
      <c r="K35" s="125"/>
    </row>
    <row r="36" spans="1:11" ht="12.75" customHeight="1">
      <c r="A36" s="21"/>
      <c r="B36" s="130" t="s">
        <v>45</v>
      </c>
      <c r="C36" s="132" t="s">
        <v>46</v>
      </c>
      <c r="D36" s="131">
        <v>0.3</v>
      </c>
      <c r="E36" s="132" t="s">
        <v>47</v>
      </c>
      <c r="F36" s="131">
        <v>4700</v>
      </c>
      <c r="G36" s="58">
        <f>(D36*F36)</f>
        <v>1410</v>
      </c>
      <c r="K36" s="125"/>
    </row>
    <row r="37" spans="1:11" ht="12.75" customHeight="1">
      <c r="A37" s="21"/>
      <c r="B37" s="128" t="s">
        <v>48</v>
      </c>
      <c r="C37" s="56" t="s">
        <v>46</v>
      </c>
      <c r="D37" s="57">
        <v>2.2000000000000002</v>
      </c>
      <c r="E37" s="132" t="s">
        <v>47</v>
      </c>
      <c r="F37" s="58">
        <v>400</v>
      </c>
      <c r="G37" s="58">
        <f>(D37*F37)</f>
        <v>880.00000000000011</v>
      </c>
    </row>
    <row r="38" spans="1:11" ht="12.75" customHeight="1">
      <c r="A38" s="21"/>
      <c r="B38" s="128" t="s">
        <v>49</v>
      </c>
      <c r="C38" s="59" t="s">
        <v>50</v>
      </c>
      <c r="D38" s="129">
        <v>1</v>
      </c>
      <c r="E38" s="59" t="s">
        <v>51</v>
      </c>
      <c r="F38" s="58">
        <v>5500</v>
      </c>
      <c r="G38" s="58">
        <f>(D38*F38)</f>
        <v>5500</v>
      </c>
    </row>
    <row r="39" spans="1:11" ht="12.75" customHeight="1">
      <c r="A39" s="21"/>
      <c r="B39" s="130" t="s">
        <v>52</v>
      </c>
      <c r="C39" s="56" t="s">
        <v>53</v>
      </c>
      <c r="D39" s="57">
        <v>3</v>
      </c>
      <c r="E39" s="56" t="s">
        <v>54</v>
      </c>
      <c r="F39" s="58">
        <v>8000</v>
      </c>
      <c r="G39" s="58">
        <f>(D39*F39)</f>
        <v>24000</v>
      </c>
    </row>
    <row r="40" spans="1:11" ht="12.75" customHeight="1">
      <c r="A40" s="82"/>
      <c r="B40" s="130" t="s">
        <v>55</v>
      </c>
      <c r="C40" s="56" t="s">
        <v>53</v>
      </c>
      <c r="D40" s="57">
        <v>3</v>
      </c>
      <c r="E40" s="56" t="s">
        <v>54</v>
      </c>
      <c r="F40" s="58">
        <v>7500</v>
      </c>
      <c r="G40" s="58">
        <f>(D40*F40)</f>
        <v>22500</v>
      </c>
    </row>
    <row r="41" spans="1:11" ht="13.5" customHeight="1">
      <c r="A41" s="5"/>
      <c r="B41" s="60" t="s">
        <v>56</v>
      </c>
      <c r="C41" s="61"/>
      <c r="D41" s="61"/>
      <c r="E41" s="61"/>
      <c r="F41" s="62"/>
      <c r="G41" s="63">
        <f>SUM(G36:G40)</f>
        <v>54290</v>
      </c>
    </row>
    <row r="42" spans="1:11" ht="12" customHeight="1">
      <c r="A42" s="2"/>
      <c r="B42" s="47"/>
      <c r="C42" s="48"/>
      <c r="D42" s="48"/>
      <c r="E42" s="64"/>
      <c r="F42" s="49"/>
      <c r="G42" s="49"/>
    </row>
    <row r="43" spans="1:11" ht="12" customHeight="1">
      <c r="A43" s="5"/>
      <c r="B43" s="36" t="s">
        <v>57</v>
      </c>
      <c r="C43" s="37"/>
      <c r="D43" s="38"/>
      <c r="E43" s="38"/>
      <c r="F43" s="39"/>
      <c r="G43" s="39"/>
    </row>
    <row r="44" spans="1:11" ht="24" customHeight="1">
      <c r="A44" s="5"/>
      <c r="B44" s="50" t="s">
        <v>58</v>
      </c>
      <c r="C44" s="51" t="s">
        <v>43</v>
      </c>
      <c r="D44" s="51" t="s">
        <v>44</v>
      </c>
      <c r="E44" s="50" t="s">
        <v>29</v>
      </c>
      <c r="F44" s="51" t="s">
        <v>30</v>
      </c>
      <c r="G44" s="50" t="s">
        <v>31</v>
      </c>
    </row>
    <row r="45" spans="1:11" ht="12.75" customHeight="1">
      <c r="A45" s="21"/>
      <c r="B45" s="127"/>
      <c r="C45" s="56"/>
      <c r="D45" s="58"/>
      <c r="E45" s="29"/>
      <c r="F45" s="65"/>
      <c r="G45" s="58"/>
    </row>
    <row r="46" spans="1:11" ht="13.5" customHeight="1">
      <c r="A46" s="5"/>
      <c r="B46" s="66" t="s">
        <v>59</v>
      </c>
      <c r="C46" s="67"/>
      <c r="D46" s="67"/>
      <c r="E46" s="67"/>
      <c r="F46" s="68"/>
      <c r="G46" s="69">
        <f>SUM(G45)</f>
        <v>0</v>
      </c>
    </row>
    <row r="47" spans="1:11" ht="12" customHeight="1">
      <c r="A47" s="2"/>
      <c r="B47" s="85"/>
      <c r="C47" s="85"/>
      <c r="D47" s="85"/>
      <c r="E47" s="85"/>
      <c r="F47" s="86"/>
      <c r="G47" s="86"/>
    </row>
    <row r="48" spans="1:11" ht="12" customHeight="1">
      <c r="A48" s="82"/>
      <c r="B48" s="87" t="s">
        <v>60</v>
      </c>
      <c r="C48" s="88"/>
      <c r="D48" s="88"/>
      <c r="E48" s="88"/>
      <c r="F48" s="88"/>
      <c r="G48" s="89">
        <f>G22+G32+G41+G46</f>
        <v>104290</v>
      </c>
    </row>
    <row r="49" spans="1:7" ht="12" customHeight="1">
      <c r="A49" s="82"/>
      <c r="B49" s="90" t="s">
        <v>61</v>
      </c>
      <c r="C49" s="71"/>
      <c r="D49" s="71"/>
      <c r="E49" s="71"/>
      <c r="F49" s="71"/>
      <c r="G49" s="91">
        <f>G48*0.05</f>
        <v>5214.5</v>
      </c>
    </row>
    <row r="50" spans="1:7" ht="12" customHeight="1">
      <c r="A50" s="82"/>
      <c r="B50" s="92" t="s">
        <v>62</v>
      </c>
      <c r="C50" s="70"/>
      <c r="D50" s="70"/>
      <c r="E50" s="70"/>
      <c r="F50" s="70"/>
      <c r="G50" s="93">
        <f>G49+G48</f>
        <v>109504.5</v>
      </c>
    </row>
    <row r="51" spans="1:7" ht="12" customHeight="1">
      <c r="A51" s="82"/>
      <c r="B51" s="90" t="s">
        <v>63</v>
      </c>
      <c r="C51" s="71"/>
      <c r="D51" s="71"/>
      <c r="E51" s="71"/>
      <c r="F51" s="71"/>
      <c r="G51" s="91">
        <f>G12</f>
        <v>150000</v>
      </c>
    </row>
    <row r="52" spans="1:7" ht="12" customHeight="1">
      <c r="A52" s="82"/>
      <c r="B52" s="94" t="s">
        <v>64</v>
      </c>
      <c r="C52" s="95"/>
      <c r="D52" s="95"/>
      <c r="E52" s="95"/>
      <c r="F52" s="95"/>
      <c r="G52" s="96">
        <f>G51-G50</f>
        <v>40495.5</v>
      </c>
    </row>
    <row r="53" spans="1:7" ht="12" customHeight="1">
      <c r="A53" s="82"/>
      <c r="B53" s="83" t="s">
        <v>65</v>
      </c>
      <c r="C53" s="84"/>
      <c r="D53" s="84"/>
      <c r="E53" s="84"/>
      <c r="F53" s="84"/>
      <c r="G53" s="79"/>
    </row>
    <row r="54" spans="1:7" ht="12.75" customHeight="1" thickBot="1">
      <c r="A54" s="82"/>
      <c r="B54" s="97"/>
      <c r="C54" s="84"/>
      <c r="D54" s="84"/>
      <c r="E54" s="84"/>
      <c r="F54" s="84"/>
      <c r="G54" s="79"/>
    </row>
    <row r="55" spans="1:7" ht="12" customHeight="1">
      <c r="A55" s="82"/>
      <c r="B55" s="108" t="s">
        <v>66</v>
      </c>
      <c r="C55" s="109"/>
      <c r="D55" s="109"/>
      <c r="E55" s="109"/>
      <c r="F55" s="110"/>
      <c r="G55" s="79"/>
    </row>
    <row r="56" spans="1:7" ht="12" customHeight="1">
      <c r="A56" s="82"/>
      <c r="B56" s="111" t="s">
        <v>67</v>
      </c>
      <c r="C56" s="81"/>
      <c r="D56" s="81"/>
      <c r="E56" s="81"/>
      <c r="F56" s="112"/>
      <c r="G56" s="79"/>
    </row>
    <row r="57" spans="1:7" ht="12" customHeight="1">
      <c r="A57" s="82"/>
      <c r="B57" s="111" t="s">
        <v>68</v>
      </c>
      <c r="C57" s="81"/>
      <c r="D57" s="81"/>
      <c r="E57" s="81"/>
      <c r="F57" s="112"/>
      <c r="G57" s="79"/>
    </row>
    <row r="58" spans="1:7" ht="12" customHeight="1">
      <c r="A58" s="82"/>
      <c r="B58" s="111" t="s">
        <v>69</v>
      </c>
      <c r="C58" s="81"/>
      <c r="D58" s="81"/>
      <c r="E58" s="81"/>
      <c r="F58" s="112"/>
      <c r="G58" s="79"/>
    </row>
    <row r="59" spans="1:7" ht="12" customHeight="1">
      <c r="A59" s="82"/>
      <c r="B59" s="111" t="s">
        <v>70</v>
      </c>
      <c r="C59" s="81"/>
      <c r="D59" s="81"/>
      <c r="E59" s="81"/>
      <c r="F59" s="112"/>
      <c r="G59" s="79"/>
    </row>
    <row r="60" spans="1:7" ht="12" customHeight="1">
      <c r="A60" s="82"/>
      <c r="B60" s="111" t="s">
        <v>71</v>
      </c>
      <c r="C60" s="81"/>
      <c r="D60" s="81"/>
      <c r="E60" s="81"/>
      <c r="F60" s="112"/>
      <c r="G60" s="79"/>
    </row>
    <row r="61" spans="1:7" ht="12.75" customHeight="1" thickBot="1">
      <c r="A61" s="82"/>
      <c r="B61" s="113" t="s">
        <v>72</v>
      </c>
      <c r="C61" s="114"/>
      <c r="D61" s="114"/>
      <c r="E61" s="114"/>
      <c r="F61" s="115"/>
      <c r="G61" s="79"/>
    </row>
    <row r="62" spans="1:7" ht="12.75" customHeight="1">
      <c r="A62" s="82"/>
      <c r="B62" s="106"/>
      <c r="C62" s="81"/>
      <c r="D62" s="81"/>
      <c r="E62" s="81"/>
      <c r="F62" s="81"/>
      <c r="G62" s="79"/>
    </row>
    <row r="63" spans="1:7" ht="15" customHeight="1" thickBot="1">
      <c r="A63" s="82"/>
      <c r="B63" s="139" t="s">
        <v>73</v>
      </c>
      <c r="C63" s="140"/>
      <c r="D63" s="105"/>
      <c r="E63" s="73"/>
      <c r="F63" s="73"/>
      <c r="G63" s="79"/>
    </row>
    <row r="64" spans="1:7" ht="12" customHeight="1">
      <c r="A64" s="82"/>
      <c r="B64" s="99" t="s">
        <v>58</v>
      </c>
      <c r="C64" s="133" t="s">
        <v>74</v>
      </c>
      <c r="D64" s="134" t="s">
        <v>75</v>
      </c>
      <c r="E64" s="73"/>
      <c r="F64" s="73"/>
      <c r="G64" s="79"/>
    </row>
    <row r="65" spans="1:7" ht="12" customHeight="1">
      <c r="A65" s="82"/>
      <c r="B65" s="100" t="s">
        <v>76</v>
      </c>
      <c r="C65" s="74">
        <f>G22</f>
        <v>50000</v>
      </c>
      <c r="D65" s="101">
        <f>(C65/C71)</f>
        <v>0.45660224009058986</v>
      </c>
      <c r="E65" s="73"/>
      <c r="F65" s="73"/>
      <c r="G65" s="79"/>
    </row>
    <row r="66" spans="1:7" ht="12" customHeight="1">
      <c r="A66" s="82"/>
      <c r="B66" s="100" t="s">
        <v>77</v>
      </c>
      <c r="C66" s="75">
        <v>0</v>
      </c>
      <c r="D66" s="101">
        <v>0</v>
      </c>
      <c r="E66" s="73"/>
      <c r="F66" s="73"/>
      <c r="G66" s="79"/>
    </row>
    <row r="67" spans="1:7" ht="12" customHeight="1">
      <c r="A67" s="82"/>
      <c r="B67" s="100" t="s">
        <v>78</v>
      </c>
      <c r="C67" s="74">
        <v>0</v>
      </c>
      <c r="D67" s="101">
        <f>(C67/C71)</f>
        <v>0</v>
      </c>
      <c r="E67" s="73"/>
      <c r="F67" s="73"/>
      <c r="G67" s="79"/>
    </row>
    <row r="68" spans="1:7" ht="12" customHeight="1">
      <c r="A68" s="82"/>
      <c r="B68" s="100" t="s">
        <v>42</v>
      </c>
      <c r="C68" s="74">
        <f>G41</f>
        <v>54290</v>
      </c>
      <c r="D68" s="101">
        <f>(C68/C71)</f>
        <v>0.49577871229036252</v>
      </c>
      <c r="E68" s="73"/>
      <c r="F68" s="73"/>
      <c r="G68" s="79"/>
    </row>
    <row r="69" spans="1:7" ht="12" customHeight="1">
      <c r="A69" s="82"/>
      <c r="B69" s="100" t="s">
        <v>79</v>
      </c>
      <c r="C69" s="76">
        <f>G46</f>
        <v>0</v>
      </c>
      <c r="D69" s="101">
        <f>(C69/C71)</f>
        <v>0</v>
      </c>
      <c r="E69" s="78"/>
      <c r="F69" s="78"/>
      <c r="G69" s="79"/>
    </row>
    <row r="70" spans="1:7" ht="12" customHeight="1">
      <c r="A70" s="82"/>
      <c r="B70" s="100" t="s">
        <v>80</v>
      </c>
      <c r="C70" s="76">
        <f>G49</f>
        <v>5214.5</v>
      </c>
      <c r="D70" s="101">
        <f>(C70/C71)</f>
        <v>4.7619047619047616E-2</v>
      </c>
      <c r="E70" s="78"/>
      <c r="F70" s="78"/>
      <c r="G70" s="79"/>
    </row>
    <row r="71" spans="1:7" ht="12.75" customHeight="1" thickBot="1">
      <c r="A71" s="82"/>
      <c r="B71" s="102" t="s">
        <v>81</v>
      </c>
      <c r="C71" s="103">
        <f>SUM(C65:C70)</f>
        <v>109504.5</v>
      </c>
      <c r="D71" s="104">
        <f>SUM(D65:D70)</f>
        <v>1</v>
      </c>
      <c r="E71" s="78"/>
      <c r="F71" s="78"/>
      <c r="G71" s="79"/>
    </row>
    <row r="72" spans="1:7" ht="12" customHeight="1">
      <c r="A72" s="82"/>
      <c r="B72" s="97"/>
      <c r="C72" s="84"/>
      <c r="D72" s="84"/>
      <c r="E72" s="84"/>
      <c r="F72" s="84"/>
      <c r="G72" s="79"/>
    </row>
    <row r="73" spans="1:7" ht="12.75" customHeight="1">
      <c r="A73" s="82"/>
      <c r="B73" s="98"/>
      <c r="C73" s="84"/>
      <c r="D73" s="84"/>
      <c r="E73" s="84"/>
      <c r="F73" s="84"/>
      <c r="G73" s="79"/>
    </row>
    <row r="74" spans="1:7" ht="12" customHeight="1" thickBot="1">
      <c r="A74" s="72"/>
      <c r="B74" s="117"/>
      <c r="C74" s="118" t="s">
        <v>82</v>
      </c>
      <c r="D74" s="119"/>
      <c r="E74" s="120"/>
      <c r="F74" s="77"/>
      <c r="G74" s="79"/>
    </row>
    <row r="75" spans="1:7" ht="12" customHeight="1">
      <c r="A75" s="82"/>
      <c r="B75" s="121" t="s">
        <v>83</v>
      </c>
      <c r="C75" s="122">
        <v>20</v>
      </c>
      <c r="D75" s="122">
        <v>25</v>
      </c>
      <c r="E75" s="123">
        <v>30</v>
      </c>
      <c r="F75" s="116"/>
      <c r="G75" s="80"/>
    </row>
    <row r="76" spans="1:7" ht="12.75" customHeight="1" thickBot="1">
      <c r="A76" s="82"/>
      <c r="B76" s="102" t="s">
        <v>84</v>
      </c>
      <c r="C76" s="103">
        <f>(G50/C75)</f>
        <v>5475.2250000000004</v>
      </c>
      <c r="D76" s="103">
        <f>(G50/D75)</f>
        <v>4380.18</v>
      </c>
      <c r="E76" s="124">
        <f>(G50/E75)</f>
        <v>3650.15</v>
      </c>
      <c r="F76" s="116"/>
      <c r="G76" s="80"/>
    </row>
    <row r="77" spans="1:7" ht="15.6" customHeight="1">
      <c r="A77" s="82"/>
      <c r="B77" s="107" t="s">
        <v>85</v>
      </c>
      <c r="C77" s="81"/>
      <c r="D77" s="81"/>
      <c r="E77" s="81"/>
      <c r="F77" s="81"/>
      <c r="G77" s="81"/>
    </row>
  </sheetData>
  <mergeCells count="8">
    <mergeCell ref="B17:G17"/>
    <mergeCell ref="B63:C6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CEDF7E-E1A3-4DEB-97A5-51795BB2907C}"/>
</file>

<file path=customXml/itemProps2.xml><?xml version="1.0" encoding="utf-8"?>
<ds:datastoreItem xmlns:ds="http://schemas.openxmlformats.org/officeDocument/2006/customXml" ds:itemID="{E6F1D70E-8388-425A-8156-119689AEA337}"/>
</file>

<file path=customXml/itemProps3.xml><?xml version="1.0" encoding="utf-8"?>
<ds:datastoreItem xmlns:ds="http://schemas.openxmlformats.org/officeDocument/2006/customXml" ds:itemID="{51EEF370-A072-4D13-A79A-A0FD8862E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Mosjos Segovia Eugenio Manuel</cp:lastModifiedBy>
  <cp:revision/>
  <dcterms:created xsi:type="dcterms:W3CDTF">2020-11-27T12:49:26Z</dcterms:created>
  <dcterms:modified xsi:type="dcterms:W3CDTF">2022-07-01T16:19:07Z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