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10" documentId="11_E8A2E7A9B79148C8380D95517E20AD0EDFA75CCB" xr6:coauthVersionLast="47" xr6:coauthVersionMax="47" xr10:uidLastSave="{E57E89D3-E33C-4DCA-9496-6D77584431B1}"/>
  <bookViews>
    <workbookView xWindow="-90" yWindow="-90" windowWidth="19380" windowHeight="10980" xr2:uid="{00000000-000D-0000-FFFF-FFFF00000000}"/>
  </bookViews>
  <sheets>
    <sheet name="Habas" sheetId="2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9" i="27" l="1"/>
  <c r="G58" i="27"/>
  <c r="G57" i="27"/>
  <c r="G59" i="27" s="1"/>
  <c r="C82" i="27" s="1"/>
  <c r="G52" i="27"/>
  <c r="G51" i="27"/>
  <c r="G50" i="27"/>
  <c r="G49" i="27"/>
  <c r="G48" i="27"/>
  <c r="G47" i="27"/>
  <c r="G46" i="27"/>
  <c r="G45" i="27"/>
  <c r="G40" i="27"/>
  <c r="G39" i="27"/>
  <c r="G38" i="27"/>
  <c r="G37" i="27"/>
  <c r="G36" i="27"/>
  <c r="G35" i="27"/>
  <c r="G25" i="27"/>
  <c r="G24" i="27"/>
  <c r="G23" i="27"/>
  <c r="G22" i="27"/>
  <c r="G21" i="27"/>
  <c r="G12" i="27"/>
  <c r="G64" i="27" s="1"/>
  <c r="G26" i="27" l="1"/>
  <c r="C78" i="27" s="1"/>
  <c r="G41" i="27"/>
  <c r="C80" i="27" s="1"/>
  <c r="G53" i="27"/>
  <c r="C81" i="27" s="1"/>
  <c r="G61" i="27" l="1"/>
  <c r="G62" i="27" s="1"/>
  <c r="G63" i="27" s="1"/>
  <c r="C83" i="27" l="1"/>
  <c r="C84" i="27" s="1"/>
  <c r="D82" i="27" s="1"/>
  <c r="E89" i="27"/>
  <c r="D89" i="27"/>
  <c r="C89" i="27"/>
  <c r="G65" i="27"/>
  <c r="D83" i="27" l="1"/>
  <c r="D80" i="27"/>
  <c r="D81" i="27"/>
  <c r="D78" i="27"/>
  <c r="D84" i="27" l="1"/>
</calcChain>
</file>

<file path=xl/sharedStrings.xml><?xml version="1.0" encoding="utf-8"?>
<sst xmlns="http://schemas.openxmlformats.org/spreadsheetml/2006/main" count="150" uniqueCount="109">
  <si>
    <t>RUBRO O CULTIVO</t>
  </si>
  <si>
    <t>Habas</t>
  </si>
  <si>
    <t>RENDIMIENTO (Kg/Ha)</t>
  </si>
  <si>
    <t>VARIEDAD</t>
  </si>
  <si>
    <t>Luz de otoño- Agua dulce</t>
  </si>
  <si>
    <t>FECHA ESTIMADA  PRECIO VENTA</t>
  </si>
  <si>
    <t>Julio - Octubre</t>
  </si>
  <si>
    <t>NIVEL TECNOLÓGICO</t>
  </si>
  <si>
    <t>Medio</t>
  </si>
  <si>
    <t>PRECIO ESPERADO ($/kilo)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</si>
  <si>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</si>
  <si>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</si>
  <si>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</si>
  <si>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</si>
  <si>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</si>
  <si>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</si>
  <si>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</si>
  <si>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</si>
  <si>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</si>
  <si>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</si>
  <si>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</si>
  <si>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</si>
  <si>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Sequía - 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</si>
  <si>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</si>
  <si>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</si>
  <si>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</si>
  <si>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</si>
  <si>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</si>
  <si>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</si>
  <si>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</si>
  <si>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</si>
  <si>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</si>
  <si>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</si>
  <si>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Marzo-Abril</t>
  </si>
  <si>
    <t>Riego</t>
  </si>
  <si>
    <t>Junio-abril</t>
  </si>
  <si>
    <t xml:space="preserve">Aplicacion de fertilizantes </t>
  </si>
  <si>
    <t>Mayo-junio</t>
  </si>
  <si>
    <t>Aplicación agroquimicos</t>
  </si>
  <si>
    <t>Mayo - Octubre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</si>
  <si>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</si>
  <si>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</si>
  <si>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</si>
  <si>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</si>
  <si>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</si>
  <si>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</si>
  <si>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</si>
  <si>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Febrero-Marzo</t>
  </si>
  <si>
    <t>Rastraje</t>
  </si>
  <si>
    <t>Melgadura y aplicación de fertilizantes</t>
  </si>
  <si>
    <t>Marzo - Abril</t>
  </si>
  <si>
    <t>Aporcadora</t>
  </si>
  <si>
    <t>Junio - Julio</t>
  </si>
  <si>
    <t>Aplicación de pesticidas</t>
  </si>
  <si>
    <t>Abril - Junio</t>
  </si>
  <si>
    <t>Acarreo Cosecha</t>
  </si>
  <si>
    <t>Julio-Octubre</t>
  </si>
  <si>
    <t>Subtotal Costo Maquinaria</t>
  </si>
  <si>
    <t>INSUMOS</t>
  </si>
  <si>
    <t>Insumos</t>
  </si>
  <si>
    <t>Unidad (Kg/l/u)</t>
  </si>
  <si>
    <t>Cantidad (Kg/l/u)</t>
  </si>
  <si>
    <t>SEMILLA</t>
  </si>
  <si>
    <t>KG25</t>
  </si>
  <si>
    <t>Mayo - Junio</t>
  </si>
  <si>
    <t>Fertilizantes</t>
  </si>
  <si>
    <t>Mezcla  17 20 20</t>
  </si>
  <si>
    <t>KG</t>
  </si>
  <si>
    <t>Fungicidas</t>
  </si>
  <si>
    <t>Manzate</t>
  </si>
  <si>
    <t>Julio - Agosto</t>
  </si>
  <si>
    <t>Polyben 50 WP</t>
  </si>
  <si>
    <t>Herbicidas</t>
  </si>
  <si>
    <t>Basagran 480</t>
  </si>
  <si>
    <t>L</t>
  </si>
  <si>
    <t>Subtotal Insumos</t>
  </si>
  <si>
    <t>OTROS</t>
  </si>
  <si>
    <t>Item</t>
  </si>
  <si>
    <t>Hilo para coser sacos</t>
  </si>
  <si>
    <t>U</t>
  </si>
  <si>
    <t>Junio</t>
  </si>
  <si>
    <t>Envase plástico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</si>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</sst>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5">
    <xf numFmtId="0" fontId="0" fillId="0" borderId="0" applyNumberFormat="0" applyFill="0" applyBorder="0" applyProtection="0"/>
    <xf numFmtId="41" fontId="19" fillId="0" borderId="0" applyFont="0" applyFill="0" applyBorder="0" applyAlignment="0" applyProtection="0"/>
    <xf numFmtId="0" fontId="21" fillId="0" borderId="2"/>
    <xf numFmtId="0" fontId="21" fillId="0" borderId="2"/>
    <xf numFmtId="0" fontId="21" fillId="0" borderId="2"/>
  </cellStyleXfs>
  <cellXfs count="138">
    <xf numFmtId="0" fontId="0" fillId="0" borderId="0" xfId="0"/>
    <xf numFmtId="0" fontId="0" fillId="0" borderId="0" xfId="0" applyNumberFormat="1"/>
    <xf numFmtId="0" fontId="15" fillId="7" borderId="2" xfId="0" applyFont="1" applyFill="1" applyBorder="1"/>
    <xf numFmtId="49" fontId="13" fillId="8" borderId="3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7" fillId="2" borderId="2" xfId="0" applyNumberFormat="1" applyFont="1" applyFill="1" applyBorder="1" applyAlignment="1">
      <alignment vertical="center"/>
    </xf>
    <xf numFmtId="0" fontId="15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3" fillId="8" borderId="4" xfId="0" applyNumberFormat="1" applyFont="1" applyFill="1" applyBorder="1" applyAlignment="1">
      <alignment vertical="center"/>
    </xf>
    <xf numFmtId="49" fontId="15" fillId="8" borderId="5" xfId="0" applyNumberFormat="1" applyFont="1" applyFill="1" applyBorder="1"/>
    <xf numFmtId="0" fontId="15" fillId="9" borderId="8" xfId="0" applyFont="1" applyFill="1" applyBorder="1"/>
    <xf numFmtId="0" fontId="15" fillId="2" borderId="2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vertical="center"/>
    </xf>
    <xf numFmtId="0" fontId="15" fillId="2" borderId="10" xfId="0" applyFont="1" applyFill="1" applyBorder="1"/>
    <xf numFmtId="0" fontId="15" fillId="2" borderId="11" xfId="0" applyFont="1" applyFill="1" applyBorder="1"/>
    <xf numFmtId="49" fontId="15" fillId="2" borderId="12" xfId="0" applyNumberFormat="1" applyFont="1" applyFill="1" applyBorder="1" applyAlignment="1">
      <alignment vertical="center"/>
    </xf>
    <xf numFmtId="0" fontId="15" fillId="2" borderId="13" xfId="0" applyFont="1" applyFill="1" applyBorder="1"/>
    <xf numFmtId="49" fontId="15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0" fontId="13" fillId="7" borderId="2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9" fontId="18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0" fontId="0" fillId="0" borderId="2" xfId="0" applyNumberFormat="1" applyBorder="1"/>
    <xf numFmtId="0" fontId="20" fillId="0" borderId="21" xfId="0" applyFont="1" applyBorder="1" applyAlignment="1">
      <alignment horizontal="right" vertical="center"/>
    </xf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49" fontId="1" fillId="3" borderId="26" xfId="0" applyNumberFormat="1" applyFont="1" applyFill="1" applyBorder="1" applyAlignment="1">
      <alignment vertical="center" wrapText="1"/>
    </xf>
    <xf numFmtId="0" fontId="2" fillId="2" borderId="27" xfId="0" applyFont="1" applyFill="1" applyBorder="1"/>
    <xf numFmtId="49" fontId="4" fillId="2" borderId="26" xfId="0" applyNumberFormat="1" applyFont="1" applyFill="1" applyBorder="1" applyAlignment="1">
      <alignment vertical="center" wrapText="1"/>
    </xf>
    <xf numFmtId="0" fontId="5" fillId="2" borderId="27" xfId="0" applyFont="1" applyFill="1" applyBorder="1"/>
    <xf numFmtId="49" fontId="4" fillId="2" borderId="28" xfId="0" applyNumberFormat="1" applyFont="1" applyFill="1" applyBorder="1"/>
    <xf numFmtId="0" fontId="4" fillId="2" borderId="28" xfId="0" applyFont="1" applyFill="1" applyBorder="1"/>
    <xf numFmtId="0" fontId="2" fillId="2" borderId="29" xfId="0" applyFont="1" applyFill="1" applyBorder="1" applyAlignment="1">
      <alignment wrapText="1"/>
    </xf>
    <xf numFmtId="14" fontId="2" fillId="2" borderId="30" xfId="0" applyNumberFormat="1" applyFont="1" applyFill="1" applyBorder="1"/>
    <xf numFmtId="0" fontId="2" fillId="2" borderId="24" xfId="0" applyFont="1" applyFill="1" applyBorder="1"/>
    <xf numFmtId="0" fontId="2" fillId="2" borderId="30" xfId="0" applyFont="1" applyFill="1" applyBorder="1"/>
    <xf numFmtId="0" fontId="2" fillId="2" borderId="30" xfId="0" applyFont="1" applyFill="1" applyBorder="1" applyAlignment="1">
      <alignment horizontal="justify" wrapText="1"/>
    </xf>
    <xf numFmtId="0" fontId="0" fillId="2" borderId="31" xfId="0" applyFill="1" applyBorder="1"/>
    <xf numFmtId="0" fontId="2" fillId="2" borderId="32" xfId="0" applyFont="1" applyFill="1" applyBorder="1"/>
    <xf numFmtId="0" fontId="2" fillId="2" borderId="33" xfId="0" applyFont="1" applyFill="1" applyBorder="1" applyAlignment="1">
      <alignment horizontal="left"/>
    </xf>
    <xf numFmtId="0" fontId="2" fillId="2" borderId="33" xfId="0" applyFont="1" applyFill="1" applyBorder="1"/>
    <xf numFmtId="49" fontId="1" fillId="5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horizontal="center" vertical="center" wrapText="1"/>
    </xf>
    <xf numFmtId="3" fontId="4" fillId="2" borderId="28" xfId="0" applyNumberFormat="1" applyFont="1" applyFill="1" applyBorder="1" applyAlignment="1">
      <alignment horizontal="right" wrapText="1"/>
    </xf>
    <xf numFmtId="49" fontId="7" fillId="3" borderId="28" xfId="0" applyNumberFormat="1" applyFont="1" applyFill="1" applyBorder="1" applyAlignment="1">
      <alignment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3" fontId="7" fillId="3" borderId="28" xfId="0" applyNumberFormat="1" applyFont="1" applyFill="1" applyBorder="1" applyAlignment="1">
      <alignment vertical="center"/>
    </xf>
    <xf numFmtId="3" fontId="2" fillId="2" borderId="33" xfId="0" applyNumberFormat="1" applyFont="1" applyFill="1" applyBorder="1"/>
    <xf numFmtId="49" fontId="1" fillId="5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49" fontId="1" fillId="3" borderId="36" xfId="0" applyNumberFormat="1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>
      <alignment horizontal="center" vertical="center" wrapText="1"/>
    </xf>
    <xf numFmtId="49" fontId="3" fillId="3" borderId="36" xfId="0" applyNumberFormat="1" applyFont="1" applyFill="1" applyBorder="1" applyAlignment="1">
      <alignment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vertical="center"/>
    </xf>
    <xf numFmtId="0" fontId="2" fillId="2" borderId="38" xfId="0" applyFont="1" applyFill="1" applyBorder="1"/>
    <xf numFmtId="0" fontId="2" fillId="2" borderId="39" xfId="0" applyFont="1" applyFill="1" applyBorder="1"/>
    <xf numFmtId="3" fontId="2" fillId="2" borderId="39" xfId="0" applyNumberFormat="1" applyFont="1" applyFill="1" applyBorder="1"/>
    <xf numFmtId="49" fontId="1" fillId="3" borderId="34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vertical="center"/>
    </xf>
    <xf numFmtId="49" fontId="9" fillId="3" borderId="36" xfId="0" applyNumberFormat="1" applyFont="1" applyFill="1" applyBorder="1" applyAlignment="1">
      <alignment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vertical="center"/>
    </xf>
    <xf numFmtId="3" fontId="9" fillId="3" borderId="36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center"/>
    </xf>
    <xf numFmtId="49" fontId="9" fillId="3" borderId="40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vertical="center"/>
    </xf>
    <xf numFmtId="3" fontId="9" fillId="3" borderId="40" xfId="0" applyNumberFormat="1" applyFont="1" applyFill="1" applyBorder="1" applyAlignment="1">
      <alignment vertical="center"/>
    </xf>
    <xf numFmtId="0" fontId="2" fillId="2" borderId="41" xfId="0" applyFont="1" applyFill="1" applyBorder="1"/>
    <xf numFmtId="3" fontId="2" fillId="2" borderId="41" xfId="0" applyNumberFormat="1" applyFont="1" applyFill="1" applyBorder="1"/>
    <xf numFmtId="0" fontId="0" fillId="2" borderId="42" xfId="0" applyFill="1" applyBorder="1"/>
    <xf numFmtId="49" fontId="1" fillId="5" borderId="43" xfId="0" applyNumberFormat="1" applyFont="1" applyFill="1" applyBorder="1" applyAlignment="1">
      <alignment vertical="center"/>
    </xf>
    <xf numFmtId="0" fontId="1" fillId="5" borderId="44" xfId="0" applyFont="1" applyFill="1" applyBorder="1" applyAlignment="1">
      <alignment vertical="center"/>
    </xf>
    <xf numFmtId="164" fontId="1" fillId="5" borderId="45" xfId="0" applyNumberFormat="1" applyFont="1" applyFill="1" applyBorder="1" applyAlignment="1">
      <alignment vertical="center"/>
    </xf>
    <xf numFmtId="49" fontId="1" fillId="3" borderId="46" xfId="0" applyNumberFormat="1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164" fontId="1" fillId="3" borderId="47" xfId="0" applyNumberFormat="1" applyFont="1" applyFill="1" applyBorder="1" applyAlignment="1">
      <alignment vertical="center"/>
    </xf>
    <xf numFmtId="49" fontId="1" fillId="5" borderId="46" xfId="0" applyNumberFormat="1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164" fontId="1" fillId="5" borderId="47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10" fillId="5" borderId="49" xfId="0" applyFont="1" applyFill="1" applyBorder="1" applyAlignment="1">
      <alignment vertical="center"/>
    </xf>
    <xf numFmtId="164" fontId="1" fillId="6" borderId="50" xfId="0" applyNumberFormat="1" applyFont="1" applyFill="1" applyBorder="1" applyAlignment="1">
      <alignment vertical="center"/>
    </xf>
    <xf numFmtId="49" fontId="13" fillId="2" borderId="51" xfId="0" applyNumberFormat="1" applyFont="1" applyFill="1" applyBorder="1" applyAlignment="1">
      <alignment vertical="center"/>
    </xf>
    <xf numFmtId="3" fontId="13" fillId="2" borderId="28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165" fontId="13" fillId="2" borderId="28" xfId="0" applyNumberFormat="1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5" fontId="13" fillId="8" borderId="54" xfId="0" applyNumberFormat="1" applyFont="1" applyFill="1" applyBorder="1" applyAlignment="1">
      <alignment vertical="center"/>
    </xf>
    <xf numFmtId="9" fontId="13" fillId="8" borderId="55" xfId="0" applyNumberFormat="1" applyFont="1" applyFill="1" applyBorder="1" applyAlignment="1">
      <alignment vertical="center"/>
    </xf>
    <xf numFmtId="0" fontId="0" fillId="2" borderId="56" xfId="0" applyFill="1" applyBorder="1"/>
    <xf numFmtId="165" fontId="13" fillId="8" borderId="55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horizontal="center" vertical="center"/>
    </xf>
    <xf numFmtId="49" fontId="1" fillId="3" borderId="57" xfId="0" applyNumberFormat="1" applyFont="1" applyFill="1" applyBorder="1" applyAlignment="1">
      <alignment horizontal="center" vertical="center" wrapText="1"/>
    </xf>
    <xf numFmtId="49" fontId="2" fillId="2" borderId="28" xfId="0" applyNumberFormat="1" applyFont="1" applyFill="1" applyBorder="1" applyAlignment="1">
      <alignment horizontal="right"/>
    </xf>
    <xf numFmtId="3" fontId="2" fillId="2" borderId="28" xfId="0" applyNumberFormat="1" applyFont="1" applyFill="1" applyBorder="1"/>
    <xf numFmtId="49" fontId="4" fillId="2" borderId="28" xfId="0" applyNumberFormat="1" applyFont="1" applyFill="1" applyBorder="1" applyAlignment="1">
      <alignment horizontal="right"/>
    </xf>
    <xf numFmtId="49" fontId="4" fillId="2" borderId="28" xfId="0" applyNumberFormat="1" applyFont="1" applyFill="1" applyBorder="1" applyAlignment="1">
      <alignment horizontal="right" wrapText="1"/>
    </xf>
    <xf numFmtId="3" fontId="4" fillId="2" borderId="28" xfId="0" applyNumberFormat="1" applyFont="1" applyFill="1" applyBorder="1" applyAlignment="1">
      <alignment horizontal="left" wrapText="1"/>
    </xf>
    <xf numFmtId="0" fontId="2" fillId="2" borderId="36" xfId="0" applyFont="1" applyFill="1" applyBorder="1" applyAlignment="1">
      <alignment vertical="center"/>
    </xf>
    <xf numFmtId="0" fontId="2" fillId="2" borderId="36" xfId="0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left" wrapText="1"/>
    </xf>
    <xf numFmtId="0" fontId="13" fillId="2" borderId="28" xfId="0" applyNumberFormat="1" applyFont="1" applyFill="1" applyBorder="1" applyAlignment="1">
      <alignment vertical="center"/>
    </xf>
    <xf numFmtId="166" fontId="4" fillId="2" borderId="28" xfId="0" applyNumberFormat="1" applyFont="1" applyFill="1" applyBorder="1" applyAlignment="1">
      <alignment horizontal="right"/>
    </xf>
    <xf numFmtId="17" fontId="20" fillId="0" borderId="21" xfId="0" quotePrefix="1" applyNumberFormat="1" applyFont="1" applyBorder="1" applyAlignment="1">
      <alignment horizontal="right" vertical="center"/>
    </xf>
    <xf numFmtId="41" fontId="13" fillId="8" borderId="19" xfId="1" applyFont="1" applyFill="1" applyBorder="1" applyAlignment="1">
      <alignment vertical="center"/>
    </xf>
    <xf numFmtId="41" fontId="13" fillId="8" borderId="20" xfId="1" applyFont="1" applyFill="1" applyBorder="1" applyAlignment="1">
      <alignment vertical="center"/>
    </xf>
    <xf numFmtId="4" fontId="4" fillId="2" borderId="28" xfId="0" applyNumberFormat="1" applyFont="1" applyFill="1" applyBorder="1" applyAlignment="1">
      <alignment horizontal="right" wrapText="1"/>
    </xf>
    <xf numFmtId="49" fontId="6" fillId="3" borderId="28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49" fontId="18" fillId="9" borderId="6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wrapText="1"/>
    </xf>
    <xf numFmtId="0" fontId="3" fillId="4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>
      <alignment wrapText="1"/>
    </xf>
    <xf numFmtId="0" fontId="4" fillId="2" borderId="28" xfId="0" applyFont="1" applyFill="1" applyBorder="1" applyAlignment="1">
      <alignment wrapText="1"/>
    </xf>
    <xf numFmtId="49" fontId="4" fillId="2" borderId="28" xfId="0" applyNumberFormat="1" applyFont="1" applyFill="1" applyBorder="1" applyAlignment="1"/>
    <xf numFmtId="0" fontId="4" fillId="2" borderId="28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5" y="190500"/>
          <a:ext cx="6445250" cy="114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IU90"/>
  <sheetViews>
    <sheetView tabSelected="1" workbookViewId="0">
      <selection activeCell="H10" sqref="H10"/>
    </sheetView>
  </sheetViews>
  <sheetFormatPr defaultColWidth="10.85546875" defaultRowHeight="11.25" customHeight="1"/>
  <cols>
    <col min="1" max="1" width="4.42578125" style="1" customWidth="1"/>
    <col min="2" max="2" width="18.42578125" style="1" customWidth="1"/>
    <col min="3" max="3" width="21" style="1" customWidth="1"/>
    <col min="4" max="4" width="9.42578125" style="1" customWidth="1"/>
    <col min="5" max="5" width="19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34"/>
      <c r="B1" s="34"/>
      <c r="C1" s="34"/>
      <c r="D1" s="34"/>
      <c r="E1" s="34"/>
      <c r="F1" s="34"/>
      <c r="G1" s="34"/>
    </row>
    <row r="2" spans="1:7" ht="15" customHeight="1">
      <c r="A2" s="34"/>
      <c r="B2" s="34"/>
      <c r="C2" s="34"/>
      <c r="D2" s="34"/>
      <c r="E2" s="34"/>
      <c r="F2" s="34"/>
      <c r="G2" s="34"/>
    </row>
    <row r="3" spans="1:7" ht="15" customHeight="1">
      <c r="A3" s="34"/>
      <c r="B3" s="34"/>
      <c r="C3" s="34"/>
      <c r="D3" s="34"/>
      <c r="E3" s="34"/>
      <c r="F3" s="34"/>
      <c r="G3" s="34"/>
    </row>
    <row r="4" spans="1:7" ht="15" customHeight="1">
      <c r="A4" s="34"/>
      <c r="B4" s="34"/>
      <c r="C4" s="34"/>
      <c r="D4" s="34"/>
      <c r="E4" s="34"/>
      <c r="F4" s="34"/>
      <c r="G4" s="34"/>
    </row>
    <row r="5" spans="1:7" ht="15" customHeight="1">
      <c r="A5" s="34"/>
      <c r="B5" s="34"/>
      <c r="C5" s="34"/>
      <c r="D5" s="34"/>
      <c r="E5" s="34"/>
      <c r="F5" s="34"/>
      <c r="G5" s="34"/>
    </row>
    <row r="6" spans="1:7" ht="15" customHeight="1">
      <c r="A6" s="34"/>
      <c r="B6" s="34"/>
      <c r="C6" s="34"/>
      <c r="D6" s="34"/>
      <c r="E6" s="34"/>
      <c r="F6" s="34"/>
      <c r="G6" s="34"/>
    </row>
    <row r="7" spans="1:7" ht="15" customHeight="1">
      <c r="A7" s="34"/>
      <c r="B7" s="34"/>
      <c r="C7" s="34"/>
      <c r="D7" s="34"/>
      <c r="E7" s="34"/>
      <c r="F7" s="34"/>
      <c r="G7" s="34"/>
    </row>
    <row r="8" spans="1:7" ht="15" customHeight="1">
      <c r="A8" s="34"/>
      <c r="B8" s="35"/>
      <c r="C8" s="36"/>
      <c r="D8" s="34"/>
      <c r="E8" s="36"/>
      <c r="F8" s="36"/>
      <c r="G8" s="36"/>
    </row>
    <row r="9" spans="1:7" ht="12" customHeight="1">
      <c r="A9" s="37"/>
      <c r="B9" s="38" t="s">
        <v>0</v>
      </c>
      <c r="C9" s="114" t="s">
        <v>1</v>
      </c>
      <c r="D9" s="39"/>
      <c r="E9" s="132" t="s">
        <v>2</v>
      </c>
      <c r="F9" s="133"/>
      <c r="G9" s="115">
        <v>5500</v>
      </c>
    </row>
    <row r="10" spans="1:7" ht="18" customHeight="1">
      <c r="A10" s="37"/>
      <c r="B10" s="40" t="s">
        <v>3</v>
      </c>
      <c r="C10" s="116" t="s">
        <v>4</v>
      </c>
      <c r="D10" s="41"/>
      <c r="E10" s="134" t="s">
        <v>5</v>
      </c>
      <c r="F10" s="135"/>
      <c r="G10" s="123" t="s">
        <v>6</v>
      </c>
    </row>
    <row r="11" spans="1:7" ht="18" customHeight="1">
      <c r="A11" s="37"/>
      <c r="B11" s="40" t="s">
        <v>7</v>
      </c>
      <c r="C11" s="33" t="s">
        <v>8</v>
      </c>
      <c r="D11" s="41"/>
      <c r="E11" s="134" t="s">
        <v>9</v>
      </c>
      <c r="F11" s="135"/>
      <c r="G11" s="123">
        <v>600</v>
      </c>
    </row>
    <row r="12" spans="1:7" ht="11.25" customHeight="1">
      <c r="A12" s="37"/>
      <c r="B12" s="40" t="s">
        <v>10</v>
      </c>
      <c r="C12" s="33" t="s">
        <v>11</v>
      </c>
      <c r="D12" s="41"/>
      <c r="E12" s="42" t="s">
        <v>12</v>
      </c>
      <c r="F12" s="43"/>
      <c r="G12" s="57">
        <f>(G9*G11)</f>
        <v>3300000</v>
      </c>
    </row>
    <row r="13" spans="1:7" ht="11.25" customHeight="1">
      <c r="A13" s="37"/>
      <c r="B13" s="40" t="s">
        <v>13</v>
      </c>
      <c r="C13" s="33" t="s">
        <v>14</v>
      </c>
      <c r="D13" s="41"/>
      <c r="E13" s="134" t="s">
        <v>15</v>
      </c>
      <c r="F13" s="135"/>
      <c r="G13" s="116" t="s">
        <v>16</v>
      </c>
    </row>
    <row r="14" spans="1:7" ht="13.5" customHeight="1">
      <c r="A14" s="37"/>
      <c r="B14" s="40" t="s">
        <v>17</v>
      </c>
      <c r="C14" s="116" t="s">
        <v>18</v>
      </c>
      <c r="D14" s="41"/>
      <c r="E14" s="134" t="s">
        <v>19</v>
      </c>
      <c r="F14" s="135"/>
      <c r="G14" s="116" t="s">
        <v>6</v>
      </c>
    </row>
    <row r="15" spans="1:7" ht="15">
      <c r="A15" s="37"/>
      <c r="B15" s="40" t="s">
        <v>20</v>
      </c>
      <c r="C15" s="124">
        <v>44713</v>
      </c>
      <c r="D15" s="41"/>
      <c r="E15" s="136" t="s">
        <v>21</v>
      </c>
      <c r="F15" s="137"/>
      <c r="G15" s="117" t="s">
        <v>22</v>
      </c>
    </row>
    <row r="16" spans="1:7" ht="12" customHeight="1">
      <c r="A16" s="34"/>
      <c r="B16" s="44"/>
      <c r="C16" s="45"/>
      <c r="D16" s="46"/>
      <c r="E16" s="47"/>
      <c r="F16" s="47"/>
      <c r="G16" s="48"/>
    </row>
    <row r="17" spans="1:7" ht="12" customHeight="1">
      <c r="A17" s="49"/>
      <c r="B17" s="128" t="s">
        <v>23</v>
      </c>
      <c r="C17" s="129"/>
      <c r="D17" s="129"/>
      <c r="E17" s="129"/>
      <c r="F17" s="129"/>
      <c r="G17" s="129"/>
    </row>
    <row r="18" spans="1:7" ht="12" customHeight="1">
      <c r="A18" s="34"/>
      <c r="B18" s="50"/>
      <c r="C18" s="51"/>
      <c r="D18" s="51"/>
      <c r="E18" s="51"/>
      <c r="F18" s="52"/>
      <c r="G18" s="52"/>
    </row>
    <row r="19" spans="1:7" ht="12" customHeight="1">
      <c r="A19" s="37"/>
      <c r="B19" s="53" t="s">
        <v>24</v>
      </c>
      <c r="C19" s="54"/>
      <c r="D19" s="55"/>
      <c r="E19" s="55"/>
      <c r="F19" s="55"/>
      <c r="G19" s="55"/>
    </row>
    <row r="20" spans="1:7" ht="24" customHeight="1">
      <c r="A20" s="49"/>
      <c r="B20" s="56" t="s">
        <v>25</v>
      </c>
      <c r="C20" s="56" t="s">
        <v>26</v>
      </c>
      <c r="D20" s="56" t="s">
        <v>27</v>
      </c>
      <c r="E20" s="56" t="s">
        <v>28</v>
      </c>
      <c r="F20" s="56" t="s">
        <v>29</v>
      </c>
      <c r="G20" s="56" t="s">
        <v>30</v>
      </c>
    </row>
    <row r="21" spans="1:7" ht="12.75" customHeight="1">
      <c r="A21" s="49"/>
      <c r="B21" s="118" t="s">
        <v>31</v>
      </c>
      <c r="C21" s="57" t="s">
        <v>32</v>
      </c>
      <c r="D21" s="57">
        <v>3</v>
      </c>
      <c r="E21" s="57" t="s">
        <v>33</v>
      </c>
      <c r="F21" s="57">
        <v>25000</v>
      </c>
      <c r="G21" s="57">
        <f>(D21*F21)</f>
        <v>75000</v>
      </c>
    </row>
    <row r="22" spans="1:7" ht="12.75" customHeight="1">
      <c r="A22" s="49"/>
      <c r="B22" s="118" t="s">
        <v>34</v>
      </c>
      <c r="C22" s="57" t="s">
        <v>32</v>
      </c>
      <c r="D22" s="57">
        <v>8</v>
      </c>
      <c r="E22" s="57" t="s">
        <v>35</v>
      </c>
      <c r="F22" s="57">
        <v>25000</v>
      </c>
      <c r="G22" s="57">
        <f t="shared" ref="G22:G25" si="0">(D22*F22)</f>
        <v>200000</v>
      </c>
    </row>
    <row r="23" spans="1:7" ht="12.75" customHeight="1">
      <c r="A23" s="49"/>
      <c r="B23" s="118" t="s">
        <v>36</v>
      </c>
      <c r="C23" s="57" t="s">
        <v>32</v>
      </c>
      <c r="D23" s="57">
        <v>2</v>
      </c>
      <c r="E23" s="57" t="s">
        <v>37</v>
      </c>
      <c r="F23" s="57">
        <v>25000</v>
      </c>
      <c r="G23" s="57">
        <f t="shared" si="0"/>
        <v>50000</v>
      </c>
    </row>
    <row r="24" spans="1:7" ht="12.75" customHeight="1">
      <c r="A24" s="49"/>
      <c r="B24" s="118" t="s">
        <v>38</v>
      </c>
      <c r="C24" s="57" t="s">
        <v>32</v>
      </c>
      <c r="D24" s="57">
        <v>2</v>
      </c>
      <c r="E24" s="57" t="s">
        <v>39</v>
      </c>
      <c r="F24" s="57">
        <v>25000</v>
      </c>
      <c r="G24" s="57">
        <f t="shared" si="0"/>
        <v>50000</v>
      </c>
    </row>
    <row r="25" spans="1:7" ht="12.75" customHeight="1">
      <c r="A25" s="49"/>
      <c r="B25" s="118" t="s">
        <v>40</v>
      </c>
      <c r="C25" s="57" t="s">
        <v>32</v>
      </c>
      <c r="D25" s="57">
        <v>30</v>
      </c>
      <c r="E25" s="57" t="s">
        <v>6</v>
      </c>
      <c r="F25" s="57">
        <v>25000</v>
      </c>
      <c r="G25" s="57">
        <f t="shared" si="0"/>
        <v>750000</v>
      </c>
    </row>
    <row r="26" spans="1:7" ht="12.75" customHeight="1">
      <c r="A26" s="49"/>
      <c r="B26" s="58" t="s">
        <v>41</v>
      </c>
      <c r="C26" s="59"/>
      <c r="D26" s="59"/>
      <c r="E26" s="59"/>
      <c r="F26" s="60"/>
      <c r="G26" s="61">
        <f>SUM(G21:G25)</f>
        <v>1125000</v>
      </c>
    </row>
    <row r="27" spans="1:7" ht="12" customHeight="1">
      <c r="A27" s="34"/>
      <c r="B27" s="50"/>
      <c r="C27" s="52"/>
      <c r="D27" s="52"/>
      <c r="E27" s="52"/>
      <c r="F27" s="62"/>
      <c r="G27" s="62"/>
    </row>
    <row r="28" spans="1:7" ht="12" customHeight="1">
      <c r="A28" s="37"/>
      <c r="B28" s="63" t="s">
        <v>42</v>
      </c>
      <c r="C28" s="64"/>
      <c r="D28" s="65"/>
      <c r="E28" s="65"/>
      <c r="F28" s="66"/>
      <c r="G28" s="66"/>
    </row>
    <row r="29" spans="1:7" ht="24" customHeight="1">
      <c r="A29" s="37"/>
      <c r="B29" s="67" t="s">
        <v>25</v>
      </c>
      <c r="C29" s="68" t="s">
        <v>26</v>
      </c>
      <c r="D29" s="68" t="s">
        <v>27</v>
      </c>
      <c r="E29" s="67" t="s">
        <v>28</v>
      </c>
      <c r="F29" s="68" t="s">
        <v>29</v>
      </c>
      <c r="G29" s="67" t="s">
        <v>30</v>
      </c>
    </row>
    <row r="30" spans="1:7" ht="12" customHeight="1">
      <c r="A30" s="37"/>
      <c r="B30" s="119"/>
      <c r="C30" s="120"/>
      <c r="D30" s="120"/>
      <c r="E30" s="120"/>
      <c r="F30" s="119"/>
      <c r="G30" s="119"/>
    </row>
    <row r="31" spans="1:7" ht="12" customHeight="1">
      <c r="A31" s="37"/>
      <c r="B31" s="69" t="s">
        <v>43</v>
      </c>
      <c r="C31" s="70"/>
      <c r="D31" s="70"/>
      <c r="E31" s="70"/>
      <c r="F31" s="71"/>
      <c r="G31" s="71"/>
    </row>
    <row r="32" spans="1:7" ht="12" customHeight="1">
      <c r="A32" s="34"/>
      <c r="B32" s="72"/>
      <c r="C32" s="73"/>
      <c r="D32" s="73"/>
      <c r="E32" s="73"/>
      <c r="F32" s="74"/>
      <c r="G32" s="74"/>
    </row>
    <row r="33" spans="1:11" ht="12" customHeight="1">
      <c r="A33" s="37"/>
      <c r="B33" s="63" t="s">
        <v>44</v>
      </c>
      <c r="C33" s="64"/>
      <c r="D33" s="65"/>
      <c r="E33" s="65"/>
      <c r="F33" s="66"/>
      <c r="G33" s="66"/>
    </row>
    <row r="34" spans="1:11" ht="24" customHeight="1">
      <c r="A34" s="37"/>
      <c r="B34" s="112" t="s">
        <v>25</v>
      </c>
      <c r="C34" s="112" t="s">
        <v>26</v>
      </c>
      <c r="D34" s="112" t="s">
        <v>27</v>
      </c>
      <c r="E34" s="112" t="s">
        <v>28</v>
      </c>
      <c r="F34" s="113" t="s">
        <v>29</v>
      </c>
      <c r="G34" s="112" t="s">
        <v>30</v>
      </c>
    </row>
    <row r="35" spans="1:11" ht="12.75" customHeight="1">
      <c r="A35" s="49"/>
      <c r="B35" s="118" t="s">
        <v>45</v>
      </c>
      <c r="C35" s="57" t="s">
        <v>46</v>
      </c>
      <c r="D35" s="127">
        <v>0.26041666666666669</v>
      </c>
      <c r="E35" s="57" t="s">
        <v>47</v>
      </c>
      <c r="F35" s="57">
        <v>240000</v>
      </c>
      <c r="G35" s="57">
        <f t="shared" ref="G35:G40" si="1">(D35*F35)</f>
        <v>62500.000000000007</v>
      </c>
    </row>
    <row r="36" spans="1:11" ht="12.75" customHeight="1">
      <c r="A36" s="49"/>
      <c r="B36" s="118" t="s">
        <v>48</v>
      </c>
      <c r="C36" s="57" t="s">
        <v>46</v>
      </c>
      <c r="D36" s="127">
        <v>0.13020833333333334</v>
      </c>
      <c r="E36" s="57" t="s">
        <v>47</v>
      </c>
      <c r="F36" s="57">
        <v>240000</v>
      </c>
      <c r="G36" s="57">
        <f t="shared" si="1"/>
        <v>31250.000000000004</v>
      </c>
    </row>
    <row r="37" spans="1:11" ht="12.75" customHeight="1">
      <c r="A37" s="49"/>
      <c r="B37" s="118" t="s">
        <v>49</v>
      </c>
      <c r="C37" s="57" t="s">
        <v>46</v>
      </c>
      <c r="D37" s="127">
        <v>0.13020833333333334</v>
      </c>
      <c r="E37" s="57" t="s">
        <v>50</v>
      </c>
      <c r="F37" s="57">
        <v>240000</v>
      </c>
      <c r="G37" s="57">
        <f t="shared" si="1"/>
        <v>31250.000000000004</v>
      </c>
    </row>
    <row r="38" spans="1:11" ht="12.75" customHeight="1">
      <c r="A38" s="49"/>
      <c r="B38" s="118" t="s">
        <v>51</v>
      </c>
      <c r="C38" s="57" t="s">
        <v>46</v>
      </c>
      <c r="D38" s="127">
        <v>0.13020833333333334</v>
      </c>
      <c r="E38" s="57" t="s">
        <v>52</v>
      </c>
      <c r="F38" s="57">
        <v>240000</v>
      </c>
      <c r="G38" s="57">
        <f t="shared" si="1"/>
        <v>31250.000000000004</v>
      </c>
    </row>
    <row r="39" spans="1:11" ht="12.75" customHeight="1">
      <c r="A39" s="49"/>
      <c r="B39" s="118" t="s">
        <v>53</v>
      </c>
      <c r="C39" s="57" t="s">
        <v>46</v>
      </c>
      <c r="D39" s="127">
        <v>0.26041666666666669</v>
      </c>
      <c r="E39" s="57" t="s">
        <v>54</v>
      </c>
      <c r="F39" s="57">
        <v>240000</v>
      </c>
      <c r="G39" s="57">
        <f t="shared" si="1"/>
        <v>62500.000000000007</v>
      </c>
    </row>
    <row r="40" spans="1:11" ht="12.75" customHeight="1">
      <c r="A40" s="49"/>
      <c r="B40" s="118" t="s">
        <v>55</v>
      </c>
      <c r="C40" s="57" t="s">
        <v>46</v>
      </c>
      <c r="D40" s="127">
        <v>0.26041666666666669</v>
      </c>
      <c r="E40" s="57" t="s">
        <v>56</v>
      </c>
      <c r="F40" s="57">
        <v>240000</v>
      </c>
      <c r="G40" s="57">
        <f t="shared" si="1"/>
        <v>62500.000000000007</v>
      </c>
    </row>
    <row r="41" spans="1:11" ht="12.75" customHeight="1">
      <c r="A41" s="37"/>
      <c r="B41" s="76" t="s">
        <v>57</v>
      </c>
      <c r="C41" s="77"/>
      <c r="D41" s="77"/>
      <c r="E41" s="77"/>
      <c r="F41" s="78"/>
      <c r="G41" s="61">
        <f>SUM(G35:G40)</f>
        <v>281250.00000000006</v>
      </c>
    </row>
    <row r="42" spans="1:11" ht="12" customHeight="1">
      <c r="A42" s="34"/>
      <c r="B42" s="72"/>
      <c r="C42" s="73"/>
      <c r="D42" s="73"/>
      <c r="E42" s="73"/>
      <c r="F42" s="74"/>
      <c r="G42" s="74"/>
    </row>
    <row r="43" spans="1:11" ht="12" customHeight="1">
      <c r="A43" s="37"/>
      <c r="B43" s="63" t="s">
        <v>58</v>
      </c>
      <c r="C43" s="64"/>
      <c r="D43" s="65"/>
      <c r="E43" s="65"/>
      <c r="F43" s="66"/>
      <c r="G43" s="66"/>
    </row>
    <row r="44" spans="1:11" ht="24" customHeight="1">
      <c r="A44" s="37"/>
      <c r="B44" s="113" t="s">
        <v>59</v>
      </c>
      <c r="C44" s="75" t="s">
        <v>60</v>
      </c>
      <c r="D44" s="75" t="s">
        <v>61</v>
      </c>
      <c r="E44" s="75" t="s">
        <v>28</v>
      </c>
      <c r="F44" s="75" t="s">
        <v>29</v>
      </c>
      <c r="G44" s="75" t="s">
        <v>30</v>
      </c>
      <c r="K44" s="32"/>
    </row>
    <row r="45" spans="1:11" ht="12.75" customHeight="1">
      <c r="A45" s="49"/>
      <c r="B45" s="121" t="s">
        <v>62</v>
      </c>
      <c r="C45" s="57" t="s">
        <v>63</v>
      </c>
      <c r="D45" s="57">
        <v>2</v>
      </c>
      <c r="E45" s="57" t="s">
        <v>64</v>
      </c>
      <c r="F45" s="57">
        <v>125600</v>
      </c>
      <c r="G45" s="57">
        <f>+F45*D45</f>
        <v>251200</v>
      </c>
    </row>
    <row r="46" spans="1:11" ht="12.75" customHeight="1">
      <c r="A46" s="49"/>
      <c r="B46" s="118" t="s">
        <v>65</v>
      </c>
      <c r="C46" s="57"/>
      <c r="D46" s="57"/>
      <c r="E46" s="57"/>
      <c r="F46" s="57"/>
      <c r="G46" s="57">
        <f>+F46*D46</f>
        <v>0</v>
      </c>
    </row>
    <row r="47" spans="1:11" ht="12.75" customHeight="1">
      <c r="A47" s="49"/>
      <c r="B47" s="118" t="s">
        <v>66</v>
      </c>
      <c r="C47" s="57" t="s">
        <v>67</v>
      </c>
      <c r="D47" s="57">
        <v>200</v>
      </c>
      <c r="E47" s="57" t="s">
        <v>64</v>
      </c>
      <c r="F47" s="57">
        <v>500</v>
      </c>
      <c r="G47" s="57">
        <f>+F47*D47</f>
        <v>100000</v>
      </c>
    </row>
    <row r="48" spans="1:11" ht="12.75" customHeight="1">
      <c r="A48" s="49"/>
      <c r="B48" s="121" t="s">
        <v>68</v>
      </c>
      <c r="C48" s="57"/>
      <c r="D48" s="57"/>
      <c r="E48" s="57"/>
      <c r="F48" s="57"/>
      <c r="G48" s="57">
        <f>+F48*D48</f>
        <v>0</v>
      </c>
    </row>
    <row r="49" spans="1:7" ht="12.75" customHeight="1">
      <c r="A49" s="49"/>
      <c r="B49" s="118" t="s">
        <v>69</v>
      </c>
      <c r="C49" s="57" t="s">
        <v>67</v>
      </c>
      <c r="D49" s="57">
        <v>2</v>
      </c>
      <c r="E49" s="57" t="s">
        <v>70</v>
      </c>
      <c r="F49" s="57">
        <v>5344</v>
      </c>
      <c r="G49" s="57">
        <f>+D49*F49</f>
        <v>10688</v>
      </c>
    </row>
    <row r="50" spans="1:7" ht="12.75" customHeight="1">
      <c r="A50" s="49"/>
      <c r="B50" s="118" t="s">
        <v>71</v>
      </c>
      <c r="C50" s="57" t="s">
        <v>67</v>
      </c>
      <c r="D50" s="57">
        <v>1.5</v>
      </c>
      <c r="E50" s="57" t="s">
        <v>70</v>
      </c>
      <c r="F50" s="57">
        <v>15760</v>
      </c>
      <c r="G50" s="57">
        <f>+D50*F50</f>
        <v>23640</v>
      </c>
    </row>
    <row r="51" spans="1:7" ht="12.75" customHeight="1">
      <c r="A51" s="49"/>
      <c r="B51" s="121" t="s">
        <v>72</v>
      </c>
      <c r="C51" s="57"/>
      <c r="D51" s="57"/>
      <c r="E51" s="57"/>
      <c r="F51" s="57"/>
      <c r="G51" s="57">
        <f>+D51*F51</f>
        <v>0</v>
      </c>
    </row>
    <row r="52" spans="1:7" ht="12.75" customHeight="1">
      <c r="A52" s="49"/>
      <c r="B52" s="118" t="s">
        <v>73</v>
      </c>
      <c r="C52" s="57" t="s">
        <v>74</v>
      </c>
      <c r="D52" s="57">
        <v>2</v>
      </c>
      <c r="E52" s="57" t="s">
        <v>52</v>
      </c>
      <c r="F52" s="57">
        <v>15000</v>
      </c>
      <c r="G52" s="57">
        <f>+D52*F52</f>
        <v>30000</v>
      </c>
    </row>
    <row r="53" spans="1:7" ht="13.5" customHeight="1">
      <c r="A53" s="37"/>
      <c r="B53" s="79" t="s">
        <v>75</v>
      </c>
      <c r="C53" s="80"/>
      <c r="D53" s="80"/>
      <c r="E53" s="80"/>
      <c r="F53" s="81"/>
      <c r="G53" s="82">
        <f>SUM(G45:G52)</f>
        <v>415528</v>
      </c>
    </row>
    <row r="54" spans="1:7" ht="12" customHeight="1">
      <c r="A54" s="34"/>
      <c r="B54" s="72"/>
      <c r="C54" s="73"/>
      <c r="D54" s="73"/>
      <c r="E54" s="83"/>
      <c r="F54" s="74"/>
      <c r="G54" s="74"/>
    </row>
    <row r="55" spans="1:7" ht="12" customHeight="1">
      <c r="A55" s="37"/>
      <c r="B55" s="63" t="s">
        <v>76</v>
      </c>
      <c r="C55" s="64"/>
      <c r="D55" s="65"/>
      <c r="E55" s="65"/>
      <c r="F55" s="66"/>
      <c r="G55" s="66"/>
    </row>
    <row r="56" spans="1:7" ht="24" customHeight="1">
      <c r="A56" s="37"/>
      <c r="B56" s="112" t="s">
        <v>77</v>
      </c>
      <c r="C56" s="113" t="s">
        <v>60</v>
      </c>
      <c r="D56" s="113" t="s">
        <v>61</v>
      </c>
      <c r="E56" s="112" t="s">
        <v>28</v>
      </c>
      <c r="F56" s="113" t="s">
        <v>29</v>
      </c>
      <c r="G56" s="112" t="s">
        <v>30</v>
      </c>
    </row>
    <row r="57" spans="1:7" ht="12.75" customHeight="1">
      <c r="A57" s="49"/>
      <c r="B57" s="118" t="s">
        <v>78</v>
      </c>
      <c r="C57" s="57" t="s">
        <v>79</v>
      </c>
      <c r="D57" s="57">
        <v>1</v>
      </c>
      <c r="E57" s="57" t="s">
        <v>80</v>
      </c>
      <c r="F57" s="57">
        <v>2000</v>
      </c>
      <c r="G57" s="57">
        <f>+F57*D57</f>
        <v>2000</v>
      </c>
    </row>
    <row r="58" spans="1:7" ht="12.75" customHeight="1">
      <c r="A58" s="49"/>
      <c r="B58" s="118" t="s">
        <v>81</v>
      </c>
      <c r="C58" s="57" t="s">
        <v>79</v>
      </c>
      <c r="D58" s="57">
        <v>250</v>
      </c>
      <c r="E58" s="57" t="s">
        <v>80</v>
      </c>
      <c r="F58" s="57">
        <v>200</v>
      </c>
      <c r="G58" s="57">
        <f>+D58*F58</f>
        <v>50000</v>
      </c>
    </row>
    <row r="59" spans="1:7" ht="13.5" customHeight="1">
      <c r="A59" s="37"/>
      <c r="B59" s="84" t="s">
        <v>82</v>
      </c>
      <c r="C59" s="85"/>
      <c r="D59" s="85"/>
      <c r="E59" s="85"/>
      <c r="F59" s="86"/>
      <c r="G59" s="87">
        <f>SUM(G57:G58)</f>
        <v>52000</v>
      </c>
    </row>
    <row r="60" spans="1:7" ht="12" customHeight="1">
      <c r="A60" s="34"/>
      <c r="B60" s="88"/>
      <c r="C60" s="88"/>
      <c r="D60" s="88"/>
      <c r="E60" s="88"/>
      <c r="F60" s="89"/>
      <c r="G60" s="89"/>
    </row>
    <row r="61" spans="1:7" ht="12" customHeight="1">
      <c r="A61" s="90"/>
      <c r="B61" s="91" t="s">
        <v>83</v>
      </c>
      <c r="C61" s="92"/>
      <c r="D61" s="92"/>
      <c r="E61" s="92"/>
      <c r="F61" s="92"/>
      <c r="G61" s="93">
        <f>G26+G41+G53+G59</f>
        <v>1873778</v>
      </c>
    </row>
    <row r="62" spans="1:7" ht="12" customHeight="1">
      <c r="A62" s="90"/>
      <c r="B62" s="94" t="s">
        <v>84</v>
      </c>
      <c r="C62" s="95"/>
      <c r="D62" s="95"/>
      <c r="E62" s="95"/>
      <c r="F62" s="95"/>
      <c r="G62" s="96">
        <f>G61*0.05</f>
        <v>93688.900000000009</v>
      </c>
    </row>
    <row r="63" spans="1:7" ht="12" customHeight="1">
      <c r="A63" s="90"/>
      <c r="B63" s="97" t="s">
        <v>85</v>
      </c>
      <c r="C63" s="98"/>
      <c r="D63" s="98"/>
      <c r="E63" s="98"/>
      <c r="F63" s="98"/>
      <c r="G63" s="99">
        <f>G62+G61</f>
        <v>1967466.9</v>
      </c>
    </row>
    <row r="64" spans="1:7" ht="12" customHeight="1">
      <c r="A64" s="90"/>
      <c r="B64" s="94" t="s">
        <v>86</v>
      </c>
      <c r="C64" s="95"/>
      <c r="D64" s="95"/>
      <c r="E64" s="95"/>
      <c r="F64" s="95"/>
      <c r="G64" s="96">
        <f>G12</f>
        <v>3300000</v>
      </c>
    </row>
    <row r="65" spans="1:7" ht="12" customHeight="1">
      <c r="A65" s="90"/>
      <c r="B65" s="100" t="s">
        <v>87</v>
      </c>
      <c r="C65" s="101"/>
      <c r="D65" s="101"/>
      <c r="E65" s="101"/>
      <c r="F65" s="101"/>
      <c r="G65" s="102">
        <f>G64-G63</f>
        <v>1332533.1000000001</v>
      </c>
    </row>
    <row r="66" spans="1:7" ht="12" customHeight="1">
      <c r="A66" s="90"/>
      <c r="B66" s="9" t="s">
        <v>88</v>
      </c>
      <c r="C66" s="10"/>
      <c r="D66" s="10"/>
      <c r="E66" s="10"/>
      <c r="F66" s="10"/>
      <c r="G66" s="6"/>
    </row>
    <row r="67" spans="1:7" ht="12.75" customHeight="1" thickBot="1">
      <c r="A67" s="90"/>
      <c r="B67" s="11"/>
      <c r="C67" s="10"/>
      <c r="D67" s="10"/>
      <c r="E67" s="10"/>
      <c r="F67" s="10"/>
      <c r="G67" s="6"/>
    </row>
    <row r="68" spans="1:7" ht="12" customHeight="1">
      <c r="A68" s="90"/>
      <c r="B68" s="18" t="s">
        <v>89</v>
      </c>
      <c r="C68" s="19"/>
      <c r="D68" s="19"/>
      <c r="E68" s="19"/>
      <c r="F68" s="20"/>
      <c r="G68" s="6"/>
    </row>
    <row r="69" spans="1:7" ht="12" customHeight="1">
      <c r="A69" s="90"/>
      <c r="B69" s="21" t="s">
        <v>90</v>
      </c>
      <c r="C69" s="8"/>
      <c r="D69" s="8"/>
      <c r="E69" s="8"/>
      <c r="F69" s="22"/>
      <c r="G69" s="6"/>
    </row>
    <row r="70" spans="1:7" ht="12" customHeight="1">
      <c r="A70" s="90"/>
      <c r="B70" s="21" t="s">
        <v>91</v>
      </c>
      <c r="C70" s="8"/>
      <c r="D70" s="8"/>
      <c r="E70" s="8"/>
      <c r="F70" s="22"/>
      <c r="G70" s="6"/>
    </row>
    <row r="71" spans="1:7" ht="12" customHeight="1">
      <c r="A71" s="90"/>
      <c r="B71" s="21" t="s">
        <v>92</v>
      </c>
      <c r="C71" s="8"/>
      <c r="D71" s="8"/>
      <c r="E71" s="8"/>
      <c r="F71" s="22"/>
      <c r="G71" s="6"/>
    </row>
    <row r="72" spans="1:7" ht="12" customHeight="1">
      <c r="A72" s="90"/>
      <c r="B72" s="21" t="s">
        <v>93</v>
      </c>
      <c r="C72" s="8"/>
      <c r="D72" s="8"/>
      <c r="E72" s="8"/>
      <c r="F72" s="22"/>
      <c r="G72" s="6"/>
    </row>
    <row r="73" spans="1:7" ht="12" customHeight="1">
      <c r="A73" s="90"/>
      <c r="B73" s="21" t="s">
        <v>94</v>
      </c>
      <c r="C73" s="8"/>
      <c r="D73" s="8"/>
      <c r="E73" s="8"/>
      <c r="F73" s="22"/>
      <c r="G73" s="6"/>
    </row>
    <row r="74" spans="1:7" ht="12.75" customHeight="1" thickBot="1">
      <c r="A74" s="90"/>
      <c r="B74" s="23" t="s">
        <v>95</v>
      </c>
      <c r="C74" s="24"/>
      <c r="D74" s="24"/>
      <c r="E74" s="24"/>
      <c r="F74" s="25"/>
      <c r="G74" s="6"/>
    </row>
    <row r="75" spans="1:7" ht="12.75" customHeight="1">
      <c r="A75" s="90"/>
      <c r="B75" s="16"/>
      <c r="C75" s="8"/>
      <c r="D75" s="8"/>
      <c r="E75" s="8"/>
      <c r="F75" s="8"/>
      <c r="G75" s="6"/>
    </row>
    <row r="76" spans="1:7" ht="15" customHeight="1" thickBot="1">
      <c r="A76" s="90"/>
      <c r="B76" s="130" t="s">
        <v>96</v>
      </c>
      <c r="C76" s="131"/>
      <c r="D76" s="15"/>
      <c r="E76" s="2"/>
      <c r="F76" s="2"/>
      <c r="G76" s="6"/>
    </row>
    <row r="77" spans="1:7" ht="12" customHeight="1">
      <c r="A77" s="90"/>
      <c r="B77" s="13" t="s">
        <v>77</v>
      </c>
      <c r="C77" s="3" t="s">
        <v>97</v>
      </c>
      <c r="D77" s="14" t="s">
        <v>98</v>
      </c>
      <c r="E77" s="2"/>
      <c r="F77" s="2"/>
      <c r="G77" s="6"/>
    </row>
    <row r="78" spans="1:7" ht="12" customHeight="1">
      <c r="A78" s="90"/>
      <c r="B78" s="103" t="s">
        <v>99</v>
      </c>
      <c r="C78" s="104">
        <f>+G26</f>
        <v>1125000</v>
      </c>
      <c r="D78" s="105">
        <f>(C78/C84)</f>
        <v>0.57180123335238831</v>
      </c>
      <c r="E78" s="2"/>
      <c r="F78" s="2"/>
      <c r="G78" s="6"/>
    </row>
    <row r="79" spans="1:7" ht="12" customHeight="1">
      <c r="A79" s="90"/>
      <c r="B79" s="103" t="s">
        <v>100</v>
      </c>
      <c r="C79" s="122">
        <f>+G31</f>
        <v>0</v>
      </c>
      <c r="D79" s="105">
        <v>0</v>
      </c>
      <c r="E79" s="2"/>
      <c r="F79" s="2"/>
      <c r="G79" s="6"/>
    </row>
    <row r="80" spans="1:7" ht="12" customHeight="1">
      <c r="A80" s="90"/>
      <c r="B80" s="103" t="s">
        <v>101</v>
      </c>
      <c r="C80" s="104">
        <f>+G41</f>
        <v>281250.00000000006</v>
      </c>
      <c r="D80" s="105">
        <f>(C80/C84)</f>
        <v>0.1429503083380971</v>
      </c>
      <c r="E80" s="2"/>
      <c r="F80" s="2"/>
      <c r="G80" s="6"/>
    </row>
    <row r="81" spans="1:7" ht="12" customHeight="1">
      <c r="A81" s="90"/>
      <c r="B81" s="103" t="s">
        <v>59</v>
      </c>
      <c r="C81" s="104">
        <f>+G53</f>
        <v>415528</v>
      </c>
      <c r="D81" s="105">
        <f>(C81/C84)</f>
        <v>0.21119948701551219</v>
      </c>
      <c r="E81" s="2"/>
      <c r="F81" s="2"/>
      <c r="G81" s="6"/>
    </row>
    <row r="82" spans="1:7" ht="12" customHeight="1">
      <c r="A82" s="90"/>
      <c r="B82" s="103" t="s">
        <v>102</v>
      </c>
      <c r="C82" s="106">
        <f>+G59</f>
        <v>52000</v>
      </c>
      <c r="D82" s="105">
        <f>(C82/C84)</f>
        <v>2.642992367495484E-2</v>
      </c>
      <c r="E82" s="5"/>
      <c r="F82" s="5"/>
      <c r="G82" s="6"/>
    </row>
    <row r="83" spans="1:7" ht="12" customHeight="1">
      <c r="A83" s="90"/>
      <c r="B83" s="103" t="s">
        <v>103</v>
      </c>
      <c r="C83" s="106">
        <f>+G62</f>
        <v>93688.900000000009</v>
      </c>
      <c r="D83" s="105">
        <f>(C83/C84)</f>
        <v>4.7619047619047623E-2</v>
      </c>
      <c r="E83" s="5"/>
      <c r="F83" s="5"/>
      <c r="G83" s="6"/>
    </row>
    <row r="84" spans="1:7" ht="12.75" customHeight="1" thickBot="1">
      <c r="A84" s="90"/>
      <c r="B84" s="107" t="s">
        <v>104</v>
      </c>
      <c r="C84" s="108">
        <f>SUM(C78:C83)</f>
        <v>1967466.9</v>
      </c>
      <c r="D84" s="109">
        <f>SUM(D78:D83)</f>
        <v>1</v>
      </c>
      <c r="E84" s="5"/>
      <c r="F84" s="5"/>
      <c r="G84" s="6"/>
    </row>
    <row r="85" spans="1:7" ht="12" customHeight="1">
      <c r="A85" s="90"/>
      <c r="B85" s="11"/>
      <c r="C85" s="10"/>
      <c r="D85" s="10"/>
      <c r="E85" s="10"/>
      <c r="F85" s="10"/>
      <c r="G85" s="6"/>
    </row>
    <row r="86" spans="1:7" ht="12.75" customHeight="1">
      <c r="A86" s="90"/>
      <c r="B86" s="12"/>
      <c r="C86" s="10"/>
      <c r="D86" s="10"/>
      <c r="E86" s="10"/>
      <c r="F86" s="10"/>
      <c r="G86" s="6"/>
    </row>
    <row r="87" spans="1:7" ht="12" customHeight="1" thickBot="1">
      <c r="A87" s="110"/>
      <c r="B87" s="27"/>
      <c r="C87" s="28" t="s">
        <v>105</v>
      </c>
      <c r="D87" s="29"/>
      <c r="E87" s="30"/>
      <c r="F87" s="4"/>
      <c r="G87" s="6"/>
    </row>
    <row r="88" spans="1:7" ht="12" customHeight="1">
      <c r="A88" s="90"/>
      <c r="B88" s="31" t="s">
        <v>106</v>
      </c>
      <c r="C88" s="125">
        <v>5000</v>
      </c>
      <c r="D88" s="125">
        <v>5500</v>
      </c>
      <c r="E88" s="126">
        <v>6000</v>
      </c>
      <c r="F88" s="26"/>
      <c r="G88" s="7"/>
    </row>
    <row r="89" spans="1:7" ht="12.75" customHeight="1" thickBot="1">
      <c r="A89" s="90"/>
      <c r="B89" s="107" t="s">
        <v>107</v>
      </c>
      <c r="C89" s="108">
        <f>(G63/C88)</f>
        <v>393.49338</v>
      </c>
      <c r="D89" s="108">
        <f>(G63/D88)</f>
        <v>357.72125454545454</v>
      </c>
      <c r="E89" s="111">
        <f>(G63/E88)</f>
        <v>327.91114999999996</v>
      </c>
      <c r="F89" s="26"/>
      <c r="G89" s="7"/>
    </row>
    <row r="90" spans="1:7" ht="15.6" customHeight="1">
      <c r="A90" s="90"/>
      <c r="B90" s="17" t="s">
        <v>108</v>
      </c>
      <c r="C90" s="8"/>
      <c r="D90" s="8"/>
      <c r="E90" s="8"/>
      <c r="F90" s="8"/>
      <c r="G90" s="8"/>
    </row>
  </sheetData>
  <mergeCells count="8">
    <mergeCell ref="B17:G17"/>
    <mergeCell ref="B76:C7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F419F0-7400-4B65-96A8-1AA2C7506034}"/>
</file>

<file path=customXml/itemProps2.xml><?xml version="1.0" encoding="utf-8"?>
<ds:datastoreItem xmlns:ds="http://schemas.openxmlformats.org/officeDocument/2006/customXml" ds:itemID="{4CEF261B-53AC-4481-B1C2-D4EEC0E49AEC}"/>
</file>

<file path=customXml/itemProps3.xml><?xml version="1.0" encoding="utf-8"?>
<ds:datastoreItem xmlns:ds="http://schemas.openxmlformats.org/officeDocument/2006/customXml" ds:itemID="{9F906ED2-F47F-4045-9E15-330A08628D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Pizarro Astudillo Carlos Rodrigo</cp:lastModifiedBy>
  <cp:revision/>
  <dcterms:created xsi:type="dcterms:W3CDTF">2020-11-27T12:49:26Z</dcterms:created>
  <dcterms:modified xsi:type="dcterms:W3CDTF">2022-06-23T12:58:44Z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