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5" documentId="11_8F20B3D82BC742F91B4545051E09A35B835E720D" xr6:coauthVersionLast="47" xr6:coauthVersionMax="47" xr10:uidLastSave="{D46E2170-995D-4F97-AA2B-216A9110762F}"/>
  <bookViews>
    <workbookView xWindow="-90" yWindow="-90" windowWidth="19380" windowHeight="10980" xr2:uid="{00000000-000D-0000-FFFF-FFFF00000000}"/>
  </bookViews>
  <sheets>
    <sheet name="Olivo de Mes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4" l="1"/>
  <c r="G25" i="4"/>
  <c r="G51" i="4" l="1"/>
  <c r="G52" i="4" s="1"/>
  <c r="C75" i="4" s="1"/>
  <c r="G46" i="4"/>
  <c r="G45" i="4"/>
  <c r="G44" i="4"/>
  <c r="G43" i="4"/>
  <c r="G42" i="4"/>
  <c r="G36" i="4"/>
  <c r="G35" i="4"/>
  <c r="G24" i="4"/>
  <c r="G23" i="4"/>
  <c r="G22" i="4"/>
  <c r="G21" i="4"/>
  <c r="G57" i="4"/>
  <c r="G26" i="4" l="1"/>
  <c r="C71" i="4" s="1"/>
  <c r="G37" i="4"/>
  <c r="C73" i="4" s="1"/>
  <c r="G47" i="4"/>
  <c r="C74" i="4" s="1"/>
  <c r="G54" i="4" l="1"/>
  <c r="G55" i="4" s="1"/>
  <c r="G56" i="4" l="1"/>
  <c r="G58" i="4" s="1"/>
  <c r="C76" i="4"/>
  <c r="D82" i="4" l="1"/>
  <c r="C82" i="4"/>
  <c r="E82" i="4"/>
  <c r="C77" i="4"/>
  <c r="D73" i="4" l="1"/>
  <c r="D75" i="4"/>
  <c r="D71" i="4"/>
  <c r="D74" i="4"/>
  <c r="D76" i="4"/>
  <c r="D77" i="4" l="1"/>
</calcChain>
</file>

<file path=xl/sharedStrings.xml><?xml version="1.0" encoding="utf-8"?>
<sst xmlns="http://schemas.openxmlformats.org/spreadsheetml/2006/main" count="130" uniqueCount="99">
  <si>
    <t>RUBRO O CULTIVO</t>
  </si>
  <si>
    <t>Olivo de Mesa (Quinto año)</t>
  </si>
  <si>
    <t>RENDIMIENTO (kg/Há.)</t>
  </si>
  <si>
    <t>VARIEDAD</t>
  </si>
  <si>
    <t>Sevillana</t>
  </si>
  <si>
    <t>FECHA ESTIMADA  PRECIO VENTA</t>
  </si>
  <si>
    <t>Mayo - Agosto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</si>
  <si>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</si>
  <si>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</si>
  <si>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</si>
  <si>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</si>
  <si>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</si>
  <si>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</si>
  <si>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</si>
  <si>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</si>
  <si>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</si>
  <si>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Interno</t>
  </si>
  <si>
    <t>COMUNA/LOCALIDAD</t>
  </si>
  <si>
    <t>Todas la comunas del Área</t>
  </si>
  <si>
    <t>FECHA DE COSECHA</t>
  </si>
  <si>
    <t>Febrero - Marzo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</si>
  <si>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</si>
  <si>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</si>
  <si>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</si>
  <si>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</si>
  <si>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</si>
  <si>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</si>
  <si>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</si>
  <si>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</si>
  <si>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</si>
  <si>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</si>
  <si>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</si>
  <si>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</si>
  <si>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</si>
  <si>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Octubre - Diciembre</t>
  </si>
  <si>
    <t>Riegos y apilcación de fertilizantes</t>
  </si>
  <si>
    <t>Todo el año</t>
  </si>
  <si>
    <t>Aplicación de productos fitosanitarios</t>
  </si>
  <si>
    <t>Noviembre - Febrero</t>
  </si>
  <si>
    <t>Control de malezas</t>
  </si>
  <si>
    <t>Cosecha y selección del producto</t>
  </si>
  <si>
    <t>Mayo - Junio</t>
  </si>
  <si>
    <t>Subtotal Jornadas Hombre</t>
  </si>
  <si>
    <t>JORNADAS ANIMAL</t>
  </si>
  <si>
    <t>JA</t>
  </si>
  <si>
    <t>Subtotal Jornadas Animal</t>
  </si>
  <si>
    <t>MAQUINARIA</t>
  </si>
  <si>
    <t>Maquinaria Aplicación de Agroquimicos</t>
  </si>
  <si>
    <t>JM</t>
  </si>
  <si>
    <t>Mayo</t>
  </si>
  <si>
    <t>Maquinaria Aplicación de herbicidas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</si>
  <si>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</si>
  <si>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</si>
  <si>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</si>
  <si>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</si>
  <si>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</si>
  <si>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</si>
  <si>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</si>
  <si>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</si>
  <si>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Septiembre - Mayo</t>
  </si>
  <si>
    <t>HERBICIDAS</t>
  </si>
  <si>
    <t>Glifosato</t>
  </si>
  <si>
    <t>L</t>
  </si>
  <si>
    <t>Octubre-Noviembre</t>
  </si>
  <si>
    <t>INSECTICIDAS</t>
  </si>
  <si>
    <t>Actara 25 WG</t>
  </si>
  <si>
    <t>Subtotal Insumos</t>
  </si>
  <si>
    <t>OTROS</t>
  </si>
  <si>
    <t>Item</t>
  </si>
  <si>
    <t xml:space="preserve">Electricidad </t>
  </si>
  <si>
    <t>Kw/Hora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</si>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</sst>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41" fontId="4" fillId="0" borderId="0" applyFont="0" applyFill="0" applyBorder="0" applyAlignment="0" applyProtection="0"/>
    <xf numFmtId="0" fontId="5" fillId="0" borderId="23"/>
    <xf numFmtId="0" fontId="5" fillId="0" borderId="23"/>
    <xf numFmtId="0" fontId="5" fillId="0" borderId="23"/>
  </cellStyleXfs>
  <cellXfs count="142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3" fontId="1" fillId="2" borderId="6" xfId="0" applyNumberFormat="1" applyFont="1" applyFill="1" applyBorder="1"/>
    <xf numFmtId="49" fontId="3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/>
    <xf numFmtId="3" fontId="1" fillId="2" borderId="19" xfId="0" applyNumberFormat="1" applyFont="1" applyFill="1" applyBorder="1"/>
    <xf numFmtId="165" fontId="1" fillId="2" borderId="6" xfId="0" applyNumberFormat="1" applyFont="1" applyFill="1" applyBorder="1"/>
    <xf numFmtId="49" fontId="1" fillId="10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10" borderId="6" xfId="0" applyNumberFormat="1" applyFont="1" applyFill="1" applyBorder="1" applyAlignment="1">
      <alignment wrapText="1"/>
    </xf>
    <xf numFmtId="3" fontId="1" fillId="10" borderId="6" xfId="0" applyNumberFormat="1" applyFont="1" applyFill="1" applyBorder="1" applyAlignment="1">
      <alignment horizontal="right" wrapText="1"/>
    </xf>
    <xf numFmtId="0" fontId="2" fillId="2" borderId="23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7" fillId="3" borderId="5" xfId="0" applyNumberFormat="1" applyFont="1" applyFill="1" applyBorder="1" applyAlignment="1">
      <alignment vertical="center" wrapText="1"/>
    </xf>
    <xf numFmtId="49" fontId="1" fillId="10" borderId="6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2" borderId="18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vertical="center"/>
    </xf>
    <xf numFmtId="0" fontId="1" fillId="2" borderId="26" xfId="0" applyFont="1" applyFill="1" applyBorder="1"/>
    <xf numFmtId="3" fontId="1" fillId="2" borderId="26" xfId="0" applyNumberFormat="1" applyFont="1" applyFill="1" applyBorder="1"/>
    <xf numFmtId="0" fontId="1" fillId="2" borderId="25" xfId="0" applyFont="1" applyFill="1" applyBorder="1"/>
    <xf numFmtId="49" fontId="7" fillId="5" borderId="27" xfId="0" applyNumberFormat="1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166" fontId="7" fillId="5" borderId="29" xfId="0" applyNumberFormat="1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6" fontId="7" fillId="3" borderId="31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6" fontId="7" fillId="5" borderId="31" xfId="0" applyNumberFormat="1" applyFont="1" applyFill="1" applyBorder="1" applyAlignment="1">
      <alignment vertical="center"/>
    </xf>
    <xf numFmtId="49" fontId="7" fillId="5" borderId="32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166" fontId="7" fillId="6" borderId="34" xfId="0" applyNumberFormat="1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166" fontId="7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49" fontId="1" fillId="2" borderId="48" xfId="0" applyNumberFormat="1" applyFont="1" applyFill="1" applyBorder="1" applyAlignment="1">
      <alignment vertical="center"/>
    </xf>
    <xf numFmtId="0" fontId="1" fillId="2" borderId="23" xfId="0" applyFont="1" applyFill="1" applyBorder="1"/>
    <xf numFmtId="0" fontId="1" fillId="2" borderId="49" xfId="0" applyFont="1" applyFill="1" applyBorder="1"/>
    <xf numFmtId="49" fontId="1" fillId="2" borderId="50" xfId="0" applyNumberFormat="1" applyFont="1" applyFill="1" applyBorder="1" applyAlignment="1">
      <alignment vertical="center"/>
    </xf>
    <xf numFmtId="0" fontId="1" fillId="2" borderId="51" xfId="0" applyFont="1" applyFill="1" applyBorder="1"/>
    <xf numFmtId="0" fontId="1" fillId="2" borderId="52" xfId="0" applyFont="1" applyFill="1" applyBorder="1"/>
    <xf numFmtId="0" fontId="1" fillId="9" borderId="44" xfId="0" applyFont="1" applyFill="1" applyBorder="1"/>
    <xf numFmtId="0" fontId="1" fillId="7" borderId="23" xfId="0" applyFont="1" applyFill="1" applyBorder="1"/>
    <xf numFmtId="49" fontId="3" fillId="8" borderId="35" xfId="0" applyNumberFormat="1" applyFont="1" applyFill="1" applyBorder="1" applyAlignment="1">
      <alignment vertical="center"/>
    </xf>
    <xf numFmtId="49" fontId="3" fillId="8" borderId="24" xfId="0" applyNumberFormat="1" applyFont="1" applyFill="1" applyBorder="1" applyAlignment="1">
      <alignment vertical="center"/>
    </xf>
    <xf numFmtId="49" fontId="1" fillId="8" borderId="36" xfId="0" applyNumberFormat="1" applyFont="1" applyFill="1" applyBorder="1"/>
    <xf numFmtId="49" fontId="3" fillId="2" borderId="37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8" xfId="0" applyNumberFormat="1" applyFont="1" applyFill="1" applyBorder="1"/>
    <xf numFmtId="0" fontId="3" fillId="2" borderId="6" xfId="0" applyNumberFormat="1" applyFont="1" applyFill="1" applyBorder="1" applyAlignment="1">
      <alignment vertical="center"/>
    </xf>
    <xf numFmtId="167" fontId="3" fillId="2" borderId="6" xfId="0" applyNumberFormat="1" applyFont="1" applyFill="1" applyBorder="1" applyAlignment="1">
      <alignment vertical="center"/>
    </xf>
    <xf numFmtId="0" fontId="7" fillId="7" borderId="23" xfId="0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167" fontId="3" fillId="8" borderId="40" xfId="0" applyNumberFormat="1" applyFont="1" applyFill="1" applyBorder="1" applyAlignment="1">
      <alignment vertical="center"/>
    </xf>
    <xf numFmtId="9" fontId="3" fillId="8" borderId="41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7" fillId="9" borderId="22" xfId="0" applyFont="1" applyFill="1" applyBorder="1" applyAlignment="1">
      <alignment vertical="center"/>
    </xf>
    <xf numFmtId="49" fontId="10" fillId="9" borderId="23" xfId="0" applyNumberFormat="1" applyFont="1" applyFill="1" applyBorder="1" applyAlignment="1">
      <alignment vertical="center"/>
    </xf>
    <xf numFmtId="0" fontId="7" fillId="9" borderId="23" xfId="0" applyFont="1" applyFill="1" applyBorder="1" applyAlignment="1">
      <alignment vertical="center"/>
    </xf>
    <xf numFmtId="0" fontId="7" fillId="9" borderId="53" xfId="0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49" fontId="3" fillId="8" borderId="54" xfId="0" applyNumberFormat="1" applyFont="1" applyFill="1" applyBorder="1" applyAlignment="1">
      <alignment vertical="center"/>
    </xf>
    <xf numFmtId="41" fontId="3" fillId="8" borderId="55" xfId="1" applyFont="1" applyFill="1" applyBorder="1" applyAlignment="1">
      <alignment vertical="center"/>
    </xf>
    <xf numFmtId="41" fontId="3" fillId="8" borderId="56" xfId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166" fontId="3" fillId="2" borderId="23" xfId="0" applyNumberFormat="1" applyFont="1" applyFill="1" applyBorder="1" applyAlignment="1">
      <alignment vertical="center"/>
    </xf>
    <xf numFmtId="167" fontId="3" fillId="8" borderId="41" xfId="0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0" fillId="9" borderId="42" xfId="0" applyNumberFormat="1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048500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3"/>
  <dimension ref="A1:IU83"/>
  <sheetViews>
    <sheetView tabSelected="1" topLeftCell="A32" workbookViewId="0">
      <selection activeCell="M57" sqref="M57"/>
    </sheetView>
  </sheetViews>
  <sheetFormatPr defaultColWidth="10.85546875" defaultRowHeight="11.25" customHeight="1"/>
  <cols>
    <col min="1" max="1" width="4.42578125" style="38" customWidth="1"/>
    <col min="2" max="2" width="33.85546875" style="38" customWidth="1"/>
    <col min="3" max="3" width="18.5703125" style="38" customWidth="1"/>
    <col min="4" max="4" width="12.5703125" style="38" customWidth="1"/>
    <col min="5" max="5" width="14.42578125" style="38" customWidth="1"/>
    <col min="6" max="6" width="13.5703125" style="38" customWidth="1"/>
    <col min="7" max="7" width="12.42578125" style="38" customWidth="1"/>
    <col min="8" max="255" width="10.85546875" style="38" customWidth="1"/>
    <col min="256" max="16384" width="10.85546875" style="39"/>
  </cols>
  <sheetData>
    <row r="1" spans="1:7" ht="15" customHeight="1">
      <c r="A1" s="37"/>
      <c r="B1" s="37"/>
      <c r="C1" s="37"/>
      <c r="D1" s="37"/>
      <c r="E1" s="37"/>
      <c r="F1" s="37"/>
      <c r="G1" s="37"/>
    </row>
    <row r="2" spans="1:7" ht="15" customHeight="1">
      <c r="A2" s="37"/>
      <c r="B2" s="37"/>
      <c r="C2" s="37"/>
      <c r="D2" s="37"/>
      <c r="E2" s="37"/>
      <c r="F2" s="37"/>
      <c r="G2" s="37"/>
    </row>
    <row r="3" spans="1:7" ht="15" customHeight="1">
      <c r="A3" s="37"/>
      <c r="B3" s="37"/>
      <c r="C3" s="37"/>
      <c r="D3" s="37"/>
      <c r="E3" s="37"/>
      <c r="F3" s="37"/>
      <c r="G3" s="37"/>
    </row>
    <row r="4" spans="1:7" ht="15" customHeight="1">
      <c r="A4" s="37"/>
      <c r="B4" s="37"/>
      <c r="C4" s="37"/>
      <c r="D4" s="37"/>
      <c r="E4" s="37"/>
      <c r="F4" s="37"/>
      <c r="G4" s="37"/>
    </row>
    <row r="5" spans="1:7" ht="15" customHeight="1">
      <c r="A5" s="37"/>
      <c r="B5" s="37"/>
      <c r="C5" s="37"/>
      <c r="D5" s="37"/>
      <c r="E5" s="37"/>
      <c r="F5" s="37"/>
      <c r="G5" s="37"/>
    </row>
    <row r="6" spans="1:7" ht="15" customHeight="1">
      <c r="A6" s="37"/>
      <c r="B6" s="37"/>
      <c r="C6" s="37"/>
      <c r="D6" s="37"/>
      <c r="E6" s="37"/>
      <c r="F6" s="37"/>
      <c r="G6" s="37"/>
    </row>
    <row r="7" spans="1:7" ht="15" customHeight="1">
      <c r="A7" s="37"/>
      <c r="B7" s="37"/>
      <c r="C7" s="37"/>
      <c r="D7" s="37"/>
      <c r="E7" s="37"/>
      <c r="F7" s="37"/>
      <c r="G7" s="37"/>
    </row>
    <row r="8" spans="1:7" ht="15" customHeight="1">
      <c r="A8" s="37"/>
      <c r="B8" s="40"/>
      <c r="C8" s="41"/>
      <c r="D8" s="37"/>
      <c r="E8" s="41"/>
      <c r="F8" s="41"/>
      <c r="G8" s="41"/>
    </row>
    <row r="9" spans="1:7" ht="12" customHeight="1">
      <c r="A9" s="42"/>
      <c r="B9" s="43" t="s">
        <v>0</v>
      </c>
      <c r="C9" s="44" t="s">
        <v>1</v>
      </c>
      <c r="D9" s="45"/>
      <c r="E9" s="136" t="s">
        <v>2</v>
      </c>
      <c r="F9" s="137"/>
      <c r="G9" s="21">
        <v>5000</v>
      </c>
    </row>
    <row r="10" spans="1:7" ht="15" customHeight="1">
      <c r="A10" s="42"/>
      <c r="B10" s="1" t="s">
        <v>3</v>
      </c>
      <c r="C10" s="30" t="s">
        <v>4</v>
      </c>
      <c r="D10" s="45"/>
      <c r="E10" s="138" t="s">
        <v>5</v>
      </c>
      <c r="F10" s="139"/>
      <c r="G10" s="2" t="s">
        <v>6</v>
      </c>
    </row>
    <row r="11" spans="1:7" ht="15" customHeight="1">
      <c r="A11" s="42"/>
      <c r="B11" s="1" t="s">
        <v>7</v>
      </c>
      <c r="C11" s="2" t="s">
        <v>8</v>
      </c>
      <c r="D11" s="45"/>
      <c r="E11" s="138" t="s">
        <v>9</v>
      </c>
      <c r="F11" s="139"/>
      <c r="G11" s="3">
        <v>660</v>
      </c>
    </row>
    <row r="12" spans="1:7" ht="15" customHeight="1">
      <c r="A12" s="42"/>
      <c r="B12" s="1" t="s">
        <v>10</v>
      </c>
      <c r="C12" s="4" t="s">
        <v>11</v>
      </c>
      <c r="D12" s="45"/>
      <c r="E12" s="32" t="s">
        <v>12</v>
      </c>
      <c r="F12" s="33"/>
      <c r="G12" s="5">
        <f>(G9*G11)</f>
        <v>3300000</v>
      </c>
    </row>
    <row r="13" spans="1:7" ht="15" customHeight="1">
      <c r="A13" s="42"/>
      <c r="B13" s="1" t="s">
        <v>13</v>
      </c>
      <c r="C13" s="2" t="s">
        <v>14</v>
      </c>
      <c r="D13" s="45"/>
      <c r="E13" s="138" t="s">
        <v>15</v>
      </c>
      <c r="F13" s="139"/>
      <c r="G13" s="2" t="s">
        <v>16</v>
      </c>
    </row>
    <row r="14" spans="1:7" ht="15" customHeight="1">
      <c r="A14" s="42"/>
      <c r="B14" s="1" t="s">
        <v>17</v>
      </c>
      <c r="C14" s="2" t="s">
        <v>18</v>
      </c>
      <c r="D14" s="45"/>
      <c r="E14" s="138" t="s">
        <v>19</v>
      </c>
      <c r="F14" s="139"/>
      <c r="G14" s="2" t="s">
        <v>20</v>
      </c>
    </row>
    <row r="15" spans="1:7" ht="15" customHeight="1">
      <c r="A15" s="42"/>
      <c r="B15" s="1" t="s">
        <v>21</v>
      </c>
      <c r="C15" s="6">
        <v>44713</v>
      </c>
      <c r="D15" s="45"/>
      <c r="E15" s="140" t="s">
        <v>22</v>
      </c>
      <c r="F15" s="141"/>
      <c r="G15" s="4" t="s">
        <v>23</v>
      </c>
    </row>
    <row r="16" spans="1:7" ht="12" customHeight="1">
      <c r="A16" s="37"/>
      <c r="B16" s="46"/>
      <c r="C16" s="47"/>
      <c r="D16" s="41"/>
      <c r="E16" s="48"/>
      <c r="F16" s="48"/>
      <c r="G16" s="49"/>
    </row>
    <row r="17" spans="1:7" ht="12" customHeight="1">
      <c r="A17" s="50"/>
      <c r="B17" s="132" t="s">
        <v>24</v>
      </c>
      <c r="C17" s="133"/>
      <c r="D17" s="133"/>
      <c r="E17" s="133"/>
      <c r="F17" s="133"/>
      <c r="G17" s="133"/>
    </row>
    <row r="18" spans="1:7" ht="12" customHeight="1">
      <c r="A18" s="37"/>
      <c r="B18" s="51"/>
      <c r="C18" s="52"/>
      <c r="D18" s="52"/>
      <c r="E18" s="52"/>
      <c r="F18" s="53"/>
      <c r="G18" s="53"/>
    </row>
    <row r="19" spans="1:7" ht="12" customHeight="1">
      <c r="A19" s="42"/>
      <c r="B19" s="54" t="s">
        <v>25</v>
      </c>
      <c r="C19" s="55"/>
      <c r="D19" s="56"/>
      <c r="E19" s="56"/>
      <c r="F19" s="56"/>
      <c r="G19" s="56"/>
    </row>
    <row r="20" spans="1:7" ht="15" customHeight="1">
      <c r="A20" s="50"/>
      <c r="B20" s="57" t="s">
        <v>26</v>
      </c>
      <c r="C20" s="57" t="s">
        <v>27</v>
      </c>
      <c r="D20" s="57" t="s">
        <v>28</v>
      </c>
      <c r="E20" s="57" t="s">
        <v>29</v>
      </c>
      <c r="F20" s="57" t="s">
        <v>30</v>
      </c>
      <c r="G20" s="57" t="s">
        <v>31</v>
      </c>
    </row>
    <row r="21" spans="1:7" ht="15" customHeight="1">
      <c r="A21" s="50"/>
      <c r="B21" s="31" t="s">
        <v>32</v>
      </c>
      <c r="C21" s="7" t="s">
        <v>33</v>
      </c>
      <c r="D21" s="8">
        <v>8</v>
      </c>
      <c r="E21" s="29" t="s">
        <v>34</v>
      </c>
      <c r="F21" s="5">
        <v>25000</v>
      </c>
      <c r="G21" s="5">
        <f>(D21*F21)</f>
        <v>200000</v>
      </c>
    </row>
    <row r="22" spans="1:7" ht="15" customHeight="1">
      <c r="A22" s="50"/>
      <c r="B22" s="31" t="s">
        <v>35</v>
      </c>
      <c r="C22" s="7" t="s">
        <v>33</v>
      </c>
      <c r="D22" s="8">
        <v>16</v>
      </c>
      <c r="E22" s="31" t="s">
        <v>36</v>
      </c>
      <c r="F22" s="5">
        <v>25000</v>
      </c>
      <c r="G22" s="5">
        <f>(D22*F22)</f>
        <v>400000</v>
      </c>
    </row>
    <row r="23" spans="1:7" ht="15" customHeight="1">
      <c r="A23" s="50"/>
      <c r="B23" s="31" t="s">
        <v>37</v>
      </c>
      <c r="C23" s="7" t="s">
        <v>33</v>
      </c>
      <c r="D23" s="8">
        <v>3</v>
      </c>
      <c r="E23" s="31" t="s">
        <v>38</v>
      </c>
      <c r="F23" s="5">
        <v>25000</v>
      </c>
      <c r="G23" s="5">
        <f t="shared" ref="G23:G24" si="0">(D23*F23)</f>
        <v>75000</v>
      </c>
    </row>
    <row r="24" spans="1:7" ht="15" customHeight="1">
      <c r="A24" s="50"/>
      <c r="B24" s="31" t="s">
        <v>39</v>
      </c>
      <c r="C24" s="7" t="s">
        <v>33</v>
      </c>
      <c r="D24" s="8">
        <v>3</v>
      </c>
      <c r="E24" s="31" t="s">
        <v>36</v>
      </c>
      <c r="F24" s="5">
        <v>25000</v>
      </c>
      <c r="G24" s="5">
        <f t="shared" si="0"/>
        <v>75000</v>
      </c>
    </row>
    <row r="25" spans="1:7" ht="15" customHeight="1">
      <c r="A25" s="50"/>
      <c r="B25" s="31" t="s">
        <v>40</v>
      </c>
      <c r="C25" s="7" t="s">
        <v>33</v>
      </c>
      <c r="D25" s="8">
        <v>16</v>
      </c>
      <c r="E25" s="31" t="s">
        <v>41</v>
      </c>
      <c r="F25" s="5">
        <v>25000</v>
      </c>
      <c r="G25" s="5">
        <f>(D25*F25)</f>
        <v>400000</v>
      </c>
    </row>
    <row r="26" spans="1:7" ht="12.75" customHeight="1">
      <c r="A26" s="50"/>
      <c r="B26" s="9" t="s">
        <v>42</v>
      </c>
      <c r="C26" s="10"/>
      <c r="D26" s="10"/>
      <c r="E26" s="10"/>
      <c r="F26" s="11"/>
      <c r="G26" s="12">
        <f>SUM(G21:G25)</f>
        <v>1150000</v>
      </c>
    </row>
    <row r="27" spans="1:7" ht="12" customHeight="1">
      <c r="A27" s="37"/>
      <c r="B27" s="51"/>
      <c r="C27" s="53"/>
      <c r="D27" s="53"/>
      <c r="E27" s="53"/>
      <c r="F27" s="58"/>
      <c r="G27" s="58"/>
    </row>
    <row r="28" spans="1:7" ht="12" customHeight="1">
      <c r="A28" s="42"/>
      <c r="B28" s="59" t="s">
        <v>43</v>
      </c>
      <c r="C28" s="60"/>
      <c r="D28" s="61"/>
      <c r="E28" s="61"/>
      <c r="F28" s="62"/>
      <c r="G28" s="62"/>
    </row>
    <row r="29" spans="1:7" ht="24" customHeight="1">
      <c r="A29" s="42"/>
      <c r="B29" s="63" t="s">
        <v>26</v>
      </c>
      <c r="C29" s="64" t="s">
        <v>27</v>
      </c>
      <c r="D29" s="64" t="s">
        <v>28</v>
      </c>
      <c r="E29" s="63" t="s">
        <v>29</v>
      </c>
      <c r="F29" s="64" t="s">
        <v>30</v>
      </c>
      <c r="G29" s="63" t="s">
        <v>31</v>
      </c>
    </row>
    <row r="30" spans="1:7" ht="12" customHeight="1">
      <c r="A30" s="42"/>
      <c r="B30" s="65"/>
      <c r="C30" s="66" t="s">
        <v>44</v>
      </c>
      <c r="D30" s="66"/>
      <c r="E30" s="66"/>
      <c r="F30" s="65"/>
      <c r="G30" s="65"/>
    </row>
    <row r="31" spans="1:7" ht="12" customHeight="1">
      <c r="A31" s="42"/>
      <c r="B31" s="13" t="s">
        <v>45</v>
      </c>
      <c r="C31" s="14"/>
      <c r="D31" s="14"/>
      <c r="E31" s="14"/>
      <c r="F31" s="15"/>
      <c r="G31" s="15"/>
    </row>
    <row r="32" spans="1:7" ht="12" customHeight="1">
      <c r="A32" s="37"/>
      <c r="B32" s="67"/>
      <c r="C32" s="68"/>
      <c r="D32" s="68"/>
      <c r="E32" s="68"/>
      <c r="F32" s="69"/>
      <c r="G32" s="69"/>
    </row>
    <row r="33" spans="1:11" ht="12" customHeight="1">
      <c r="A33" s="42"/>
      <c r="B33" s="59" t="s">
        <v>46</v>
      </c>
      <c r="C33" s="60"/>
      <c r="D33" s="61"/>
      <c r="E33" s="61"/>
      <c r="F33" s="62"/>
      <c r="G33" s="62"/>
    </row>
    <row r="34" spans="1:11" ht="15" customHeight="1">
      <c r="A34" s="42"/>
      <c r="B34" s="70" t="s">
        <v>26</v>
      </c>
      <c r="C34" s="70" t="s">
        <v>27</v>
      </c>
      <c r="D34" s="70" t="s">
        <v>28</v>
      </c>
      <c r="E34" s="70" t="s">
        <v>29</v>
      </c>
      <c r="F34" s="71" t="s">
        <v>30</v>
      </c>
      <c r="G34" s="70" t="s">
        <v>31</v>
      </c>
    </row>
    <row r="35" spans="1:11" ht="15" customHeight="1">
      <c r="A35" s="50"/>
      <c r="B35" s="31" t="s">
        <v>47</v>
      </c>
      <c r="C35" s="7" t="s">
        <v>48</v>
      </c>
      <c r="D35" s="8">
        <v>0.25</v>
      </c>
      <c r="E35" s="4" t="s">
        <v>49</v>
      </c>
      <c r="F35" s="35">
        <v>240000</v>
      </c>
      <c r="G35" s="5">
        <f t="shared" ref="G35:G36" si="1">(D35*F35)</f>
        <v>60000</v>
      </c>
    </row>
    <row r="36" spans="1:11" ht="15" customHeight="1">
      <c r="A36" s="50"/>
      <c r="B36" s="31" t="s">
        <v>50</v>
      </c>
      <c r="C36" s="7" t="s">
        <v>48</v>
      </c>
      <c r="D36" s="34">
        <v>0.125</v>
      </c>
      <c r="E36" s="4" t="s">
        <v>49</v>
      </c>
      <c r="F36" s="35">
        <v>240000</v>
      </c>
      <c r="G36" s="5">
        <f t="shared" si="1"/>
        <v>30000</v>
      </c>
    </row>
    <row r="37" spans="1:11" ht="12.75" customHeight="1">
      <c r="A37" s="42"/>
      <c r="B37" s="13" t="s">
        <v>51</v>
      </c>
      <c r="C37" s="14"/>
      <c r="D37" s="14"/>
      <c r="E37" s="14"/>
      <c r="F37" s="15"/>
      <c r="G37" s="16">
        <f>SUM(G35:G36)</f>
        <v>90000</v>
      </c>
    </row>
    <row r="38" spans="1:11" ht="12" customHeight="1">
      <c r="A38" s="37"/>
      <c r="B38" s="67"/>
      <c r="C38" s="68"/>
      <c r="D38" s="68"/>
      <c r="E38" s="68"/>
      <c r="F38" s="69"/>
      <c r="G38" s="69"/>
    </row>
    <row r="39" spans="1:11" ht="12" customHeight="1">
      <c r="A39" s="42"/>
      <c r="B39" s="59" t="s">
        <v>52</v>
      </c>
      <c r="C39" s="60"/>
      <c r="D39" s="61"/>
      <c r="E39" s="61"/>
      <c r="F39" s="62"/>
      <c r="G39" s="62"/>
    </row>
    <row r="40" spans="1:11" ht="15" customHeight="1">
      <c r="A40" s="42"/>
      <c r="B40" s="71" t="s">
        <v>53</v>
      </c>
      <c r="C40" s="71" t="s">
        <v>54</v>
      </c>
      <c r="D40" s="71" t="s">
        <v>55</v>
      </c>
      <c r="E40" s="71" t="s">
        <v>29</v>
      </c>
      <c r="F40" s="71" t="s">
        <v>30</v>
      </c>
      <c r="G40" s="71" t="s">
        <v>31</v>
      </c>
      <c r="K40" s="72"/>
    </row>
    <row r="41" spans="1:11" ht="15" customHeight="1">
      <c r="A41" s="50"/>
      <c r="B41" s="17" t="s">
        <v>56</v>
      </c>
      <c r="C41" s="18"/>
      <c r="D41" s="18"/>
      <c r="E41" s="18"/>
      <c r="F41" s="18"/>
      <c r="G41" s="18"/>
      <c r="K41" s="72"/>
    </row>
    <row r="42" spans="1:11" ht="15" customHeight="1">
      <c r="A42" s="50"/>
      <c r="B42" s="32" t="s">
        <v>57</v>
      </c>
      <c r="C42" s="19" t="s">
        <v>58</v>
      </c>
      <c r="D42" s="20">
        <v>80</v>
      </c>
      <c r="E42" s="19" t="s">
        <v>59</v>
      </c>
      <c r="F42" s="21">
        <v>1030</v>
      </c>
      <c r="G42" s="21">
        <f>(D42*F42)</f>
        <v>82400</v>
      </c>
    </row>
    <row r="43" spans="1:11" ht="15" customHeight="1">
      <c r="A43" s="50"/>
      <c r="B43" s="22" t="s">
        <v>60</v>
      </c>
      <c r="C43" s="23"/>
      <c r="D43" s="33"/>
      <c r="E43" s="23"/>
      <c r="F43" s="21"/>
      <c r="G43" s="21">
        <f t="shared" ref="G43:G46" si="2">(D43*F43)</f>
        <v>0</v>
      </c>
    </row>
    <row r="44" spans="1:11" ht="15" customHeight="1">
      <c r="A44" s="50"/>
      <c r="B44" s="32" t="s">
        <v>61</v>
      </c>
      <c r="C44" s="19" t="s">
        <v>62</v>
      </c>
      <c r="D44" s="20">
        <v>4</v>
      </c>
      <c r="E44" s="19" t="s">
        <v>63</v>
      </c>
      <c r="F44" s="21">
        <v>4530</v>
      </c>
      <c r="G44" s="21">
        <f t="shared" si="2"/>
        <v>18120</v>
      </c>
    </row>
    <row r="45" spans="1:11" ht="15" customHeight="1">
      <c r="A45" s="50"/>
      <c r="B45" s="22" t="s">
        <v>64</v>
      </c>
      <c r="C45" s="23"/>
      <c r="D45" s="33"/>
      <c r="E45" s="23"/>
      <c r="F45" s="21"/>
      <c r="G45" s="21">
        <f t="shared" si="2"/>
        <v>0</v>
      </c>
    </row>
    <row r="46" spans="1:11" ht="15" customHeight="1">
      <c r="A46" s="50"/>
      <c r="B46" s="24" t="s">
        <v>65</v>
      </c>
      <c r="C46" s="25" t="s">
        <v>58</v>
      </c>
      <c r="D46" s="26">
        <v>1</v>
      </c>
      <c r="E46" s="25" t="s">
        <v>63</v>
      </c>
      <c r="F46" s="27">
        <v>236000</v>
      </c>
      <c r="G46" s="21">
        <f t="shared" si="2"/>
        <v>236000</v>
      </c>
    </row>
    <row r="47" spans="1:11" ht="15" customHeight="1">
      <c r="A47" s="42"/>
      <c r="B47" s="13" t="s">
        <v>66</v>
      </c>
      <c r="C47" s="14"/>
      <c r="D47" s="14"/>
      <c r="E47" s="14"/>
      <c r="F47" s="15"/>
      <c r="G47" s="16">
        <f>SUM(G41:G46)</f>
        <v>336520</v>
      </c>
    </row>
    <row r="48" spans="1:11" ht="12" customHeight="1">
      <c r="A48" s="37"/>
      <c r="B48" s="67"/>
      <c r="C48" s="68"/>
      <c r="D48" s="68"/>
      <c r="E48" s="73"/>
      <c r="F48" s="69"/>
      <c r="G48" s="69"/>
    </row>
    <row r="49" spans="1:7" ht="12" customHeight="1">
      <c r="A49" s="42"/>
      <c r="B49" s="59" t="s">
        <v>67</v>
      </c>
      <c r="C49" s="60"/>
      <c r="D49" s="61"/>
      <c r="E49" s="61"/>
      <c r="F49" s="62"/>
      <c r="G49" s="62"/>
    </row>
    <row r="50" spans="1:7" ht="24" customHeight="1">
      <c r="A50" s="42"/>
      <c r="B50" s="70" t="s">
        <v>68</v>
      </c>
      <c r="C50" s="71" t="s">
        <v>54</v>
      </c>
      <c r="D50" s="71" t="s">
        <v>55</v>
      </c>
      <c r="E50" s="70" t="s">
        <v>29</v>
      </c>
      <c r="F50" s="71" t="s">
        <v>30</v>
      </c>
      <c r="G50" s="70" t="s">
        <v>31</v>
      </c>
    </row>
    <row r="51" spans="1:7" ht="12.75" customHeight="1">
      <c r="A51" s="50"/>
      <c r="B51" s="31" t="s">
        <v>69</v>
      </c>
      <c r="C51" s="19" t="s">
        <v>70</v>
      </c>
      <c r="D51" s="21">
        <v>1200</v>
      </c>
      <c r="E51" s="7" t="s">
        <v>71</v>
      </c>
      <c r="F51" s="28">
        <v>160</v>
      </c>
      <c r="G51" s="21">
        <f>(D51*F51)</f>
        <v>192000</v>
      </c>
    </row>
    <row r="52" spans="1:7" ht="13.5" customHeight="1">
      <c r="A52" s="42"/>
      <c r="B52" s="74" t="s">
        <v>72</v>
      </c>
      <c r="C52" s="75"/>
      <c r="D52" s="75"/>
      <c r="E52" s="75"/>
      <c r="F52" s="76"/>
      <c r="G52" s="77">
        <f>SUM(G51)</f>
        <v>192000</v>
      </c>
    </row>
    <row r="53" spans="1:7" ht="12" customHeight="1">
      <c r="A53" s="37"/>
      <c r="B53" s="78"/>
      <c r="C53" s="78"/>
      <c r="D53" s="78"/>
      <c r="E53" s="78"/>
      <c r="F53" s="79"/>
      <c r="G53" s="79"/>
    </row>
    <row r="54" spans="1:7" ht="12" customHeight="1">
      <c r="A54" s="80"/>
      <c r="B54" s="81" t="s">
        <v>73</v>
      </c>
      <c r="C54" s="82"/>
      <c r="D54" s="82"/>
      <c r="E54" s="82"/>
      <c r="F54" s="82"/>
      <c r="G54" s="83">
        <f>G26+G37+G47+G52</f>
        <v>1768520</v>
      </c>
    </row>
    <row r="55" spans="1:7" ht="12" customHeight="1">
      <c r="A55" s="80"/>
      <c r="B55" s="84" t="s">
        <v>74</v>
      </c>
      <c r="C55" s="85"/>
      <c r="D55" s="85"/>
      <c r="E55" s="85"/>
      <c r="F55" s="85"/>
      <c r="G55" s="86">
        <f>G54*0.05</f>
        <v>88426</v>
      </c>
    </row>
    <row r="56" spans="1:7" ht="12" customHeight="1">
      <c r="A56" s="80"/>
      <c r="B56" s="87" t="s">
        <v>75</v>
      </c>
      <c r="C56" s="88"/>
      <c r="D56" s="88"/>
      <c r="E56" s="88"/>
      <c r="F56" s="88"/>
      <c r="G56" s="89">
        <f>G55+G54</f>
        <v>1856946</v>
      </c>
    </row>
    <row r="57" spans="1:7" ht="12" customHeight="1">
      <c r="A57" s="80"/>
      <c r="B57" s="84" t="s">
        <v>76</v>
      </c>
      <c r="C57" s="85"/>
      <c r="D57" s="85"/>
      <c r="E57" s="85"/>
      <c r="F57" s="85"/>
      <c r="G57" s="86">
        <f>G12</f>
        <v>3300000</v>
      </c>
    </row>
    <row r="58" spans="1:7" ht="12" customHeight="1">
      <c r="A58" s="80"/>
      <c r="B58" s="90" t="s">
        <v>77</v>
      </c>
      <c r="C58" s="91"/>
      <c r="D58" s="91"/>
      <c r="E58" s="91"/>
      <c r="F58" s="91"/>
      <c r="G58" s="92">
        <f>G57-G56</f>
        <v>1443054</v>
      </c>
    </row>
    <row r="59" spans="1:7" ht="12" customHeight="1">
      <c r="A59" s="80"/>
      <c r="B59" s="93" t="s">
        <v>78</v>
      </c>
      <c r="C59" s="94"/>
      <c r="D59" s="94"/>
      <c r="E59" s="94"/>
      <c r="F59" s="94"/>
      <c r="G59" s="95"/>
    </row>
    <row r="60" spans="1:7" ht="12.75" customHeight="1" thickBot="1">
      <c r="A60" s="80"/>
      <c r="B60" s="96"/>
      <c r="C60" s="94"/>
      <c r="D60" s="94"/>
      <c r="E60" s="94"/>
      <c r="F60" s="94"/>
      <c r="G60" s="95"/>
    </row>
    <row r="61" spans="1:7" ht="12" customHeight="1">
      <c r="A61" s="80"/>
      <c r="B61" s="97" t="s">
        <v>79</v>
      </c>
      <c r="C61" s="98"/>
      <c r="D61" s="98"/>
      <c r="E61" s="98"/>
      <c r="F61" s="99"/>
      <c r="G61" s="95"/>
    </row>
    <row r="62" spans="1:7" ht="12" customHeight="1">
      <c r="A62" s="80"/>
      <c r="B62" s="100" t="s">
        <v>80</v>
      </c>
      <c r="C62" s="101"/>
      <c r="D62" s="101"/>
      <c r="E62" s="101"/>
      <c r="F62" s="102"/>
      <c r="G62" s="95"/>
    </row>
    <row r="63" spans="1:7" ht="12" customHeight="1">
      <c r="A63" s="80"/>
      <c r="B63" s="100" t="s">
        <v>81</v>
      </c>
      <c r="C63" s="101"/>
      <c r="D63" s="101"/>
      <c r="E63" s="101"/>
      <c r="F63" s="102"/>
      <c r="G63" s="95"/>
    </row>
    <row r="64" spans="1:7" ht="12" customHeight="1">
      <c r="A64" s="80"/>
      <c r="B64" s="100" t="s">
        <v>82</v>
      </c>
      <c r="C64" s="101"/>
      <c r="D64" s="101"/>
      <c r="E64" s="101"/>
      <c r="F64" s="102"/>
      <c r="G64" s="95"/>
    </row>
    <row r="65" spans="1:7" ht="12" customHeight="1">
      <c r="A65" s="80"/>
      <c r="B65" s="100" t="s">
        <v>83</v>
      </c>
      <c r="C65" s="101"/>
      <c r="D65" s="101"/>
      <c r="E65" s="101"/>
      <c r="F65" s="102"/>
      <c r="G65" s="95"/>
    </row>
    <row r="66" spans="1:7" ht="12" customHeight="1">
      <c r="A66" s="80"/>
      <c r="B66" s="100" t="s">
        <v>84</v>
      </c>
      <c r="C66" s="101"/>
      <c r="D66" s="101"/>
      <c r="E66" s="101"/>
      <c r="F66" s="102"/>
      <c r="G66" s="95"/>
    </row>
    <row r="67" spans="1:7" ht="12.75" customHeight="1" thickBot="1">
      <c r="A67" s="80"/>
      <c r="B67" s="103" t="s">
        <v>85</v>
      </c>
      <c r="C67" s="104"/>
      <c r="D67" s="104"/>
      <c r="E67" s="104"/>
      <c r="F67" s="105"/>
      <c r="G67" s="95"/>
    </row>
    <row r="68" spans="1:7" ht="12.75" customHeight="1">
      <c r="A68" s="80"/>
      <c r="B68" s="96"/>
      <c r="C68" s="101"/>
      <c r="D68" s="101"/>
      <c r="E68" s="101"/>
      <c r="F68" s="101"/>
      <c r="G68" s="95"/>
    </row>
    <row r="69" spans="1:7" ht="15" customHeight="1" thickBot="1">
      <c r="A69" s="80"/>
      <c r="B69" s="134" t="s">
        <v>86</v>
      </c>
      <c r="C69" s="135"/>
      <c r="D69" s="106"/>
      <c r="E69" s="107"/>
      <c r="F69" s="107"/>
      <c r="G69" s="95"/>
    </row>
    <row r="70" spans="1:7" ht="12" customHeight="1">
      <c r="A70" s="80"/>
      <c r="B70" s="108" t="s">
        <v>68</v>
      </c>
      <c r="C70" s="109" t="s">
        <v>87</v>
      </c>
      <c r="D70" s="110" t="s">
        <v>88</v>
      </c>
      <c r="E70" s="107"/>
      <c r="F70" s="107"/>
      <c r="G70" s="95"/>
    </row>
    <row r="71" spans="1:7" ht="12" customHeight="1">
      <c r="A71" s="80"/>
      <c r="B71" s="111" t="s">
        <v>89</v>
      </c>
      <c r="C71" s="112">
        <f>G26</f>
        <v>1150000</v>
      </c>
      <c r="D71" s="113">
        <f>(C71/C77)</f>
        <v>0.61929641465072216</v>
      </c>
      <c r="E71" s="107"/>
      <c r="F71" s="107"/>
      <c r="G71" s="95"/>
    </row>
    <row r="72" spans="1:7" ht="12" customHeight="1">
      <c r="A72" s="80"/>
      <c r="B72" s="111" t="s">
        <v>90</v>
      </c>
      <c r="C72" s="114">
        <v>0</v>
      </c>
      <c r="D72" s="113">
        <v>0</v>
      </c>
      <c r="E72" s="107"/>
      <c r="F72" s="107"/>
      <c r="G72" s="95"/>
    </row>
    <row r="73" spans="1:7" ht="12" customHeight="1">
      <c r="A73" s="80"/>
      <c r="B73" s="111" t="s">
        <v>91</v>
      </c>
      <c r="C73" s="112">
        <f>G37</f>
        <v>90000</v>
      </c>
      <c r="D73" s="113">
        <f>(C73/C77)</f>
        <v>4.8466675929186957E-2</v>
      </c>
      <c r="E73" s="107"/>
      <c r="F73" s="107"/>
      <c r="G73" s="95"/>
    </row>
    <row r="74" spans="1:7" ht="12" customHeight="1">
      <c r="A74" s="80"/>
      <c r="B74" s="111" t="s">
        <v>53</v>
      </c>
      <c r="C74" s="112">
        <f>G47</f>
        <v>336520</v>
      </c>
      <c r="D74" s="113">
        <f>(C74/C77)</f>
        <v>0.18122228648544439</v>
      </c>
      <c r="E74" s="107"/>
      <c r="F74" s="107"/>
      <c r="G74" s="95"/>
    </row>
    <row r="75" spans="1:7" ht="12" customHeight="1">
      <c r="A75" s="80"/>
      <c r="B75" s="111" t="s">
        <v>92</v>
      </c>
      <c r="C75" s="115">
        <f>G52</f>
        <v>192000</v>
      </c>
      <c r="D75" s="113">
        <f>(C75/C77)</f>
        <v>0.10339557531559884</v>
      </c>
      <c r="E75" s="116"/>
      <c r="F75" s="116"/>
      <c r="G75" s="95"/>
    </row>
    <row r="76" spans="1:7" ht="12" customHeight="1">
      <c r="A76" s="80"/>
      <c r="B76" s="111" t="s">
        <v>93</v>
      </c>
      <c r="C76" s="115">
        <f>G55</f>
        <v>88426</v>
      </c>
      <c r="D76" s="113">
        <f>(C76/C77)</f>
        <v>4.7619047619047616E-2</v>
      </c>
      <c r="E76" s="116"/>
      <c r="F76" s="116"/>
      <c r="G76" s="95"/>
    </row>
    <row r="77" spans="1:7" ht="12.75" customHeight="1" thickBot="1">
      <c r="A77" s="80"/>
      <c r="B77" s="117" t="s">
        <v>94</v>
      </c>
      <c r="C77" s="118">
        <f>SUM(C71:C76)</f>
        <v>1856946</v>
      </c>
      <c r="D77" s="119">
        <f>SUM(D71:D76)</f>
        <v>1</v>
      </c>
      <c r="E77" s="116"/>
      <c r="F77" s="116"/>
      <c r="G77" s="95"/>
    </row>
    <row r="78" spans="1:7" ht="12" customHeight="1">
      <c r="A78" s="80"/>
      <c r="B78" s="96"/>
      <c r="C78" s="94"/>
      <c r="D78" s="94"/>
      <c r="E78" s="94"/>
      <c r="F78" s="94"/>
      <c r="G78" s="95"/>
    </row>
    <row r="79" spans="1:7" ht="12.75" customHeight="1">
      <c r="A79" s="80"/>
      <c r="B79" s="36"/>
      <c r="C79" s="94"/>
      <c r="D79" s="94"/>
      <c r="E79" s="94"/>
      <c r="F79" s="94"/>
      <c r="G79" s="95"/>
    </row>
    <row r="80" spans="1:7" ht="12" customHeight="1" thickBot="1">
      <c r="A80" s="120"/>
      <c r="B80" s="121"/>
      <c r="C80" s="122" t="s">
        <v>95</v>
      </c>
      <c r="D80" s="123"/>
      <c r="E80" s="124"/>
      <c r="F80" s="125"/>
      <c r="G80" s="95"/>
    </row>
    <row r="81" spans="1:7" ht="12" customHeight="1">
      <c r="A81" s="80"/>
      <c r="B81" s="126" t="s">
        <v>96</v>
      </c>
      <c r="C81" s="127">
        <v>4500</v>
      </c>
      <c r="D81" s="127">
        <v>5000</v>
      </c>
      <c r="E81" s="128">
        <v>5500</v>
      </c>
      <c r="F81" s="129"/>
      <c r="G81" s="130"/>
    </row>
    <row r="82" spans="1:7" ht="12.75" customHeight="1" thickBot="1">
      <c r="A82" s="80"/>
      <c r="B82" s="117" t="s">
        <v>97</v>
      </c>
      <c r="C82" s="118">
        <f>(G56/C81)</f>
        <v>412.65466666666669</v>
      </c>
      <c r="D82" s="118">
        <f>(G56/D81)</f>
        <v>371.38920000000002</v>
      </c>
      <c r="E82" s="131">
        <f>(G56/E81)</f>
        <v>337.62654545454546</v>
      </c>
      <c r="F82" s="129"/>
      <c r="G82" s="130"/>
    </row>
    <row r="83" spans="1:7" ht="15.6" customHeight="1">
      <c r="A83" s="80"/>
      <c r="B83" s="93" t="s">
        <v>98</v>
      </c>
      <c r="C83" s="101"/>
      <c r="D83" s="101"/>
      <c r="E83" s="101"/>
      <c r="F83" s="101"/>
      <c r="G83" s="101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CA6F4-B9C1-4C5C-ADD0-223E0BB9FC1E}"/>
</file>

<file path=customXml/itemProps2.xml><?xml version="1.0" encoding="utf-8"?>
<ds:datastoreItem xmlns:ds="http://schemas.openxmlformats.org/officeDocument/2006/customXml" ds:itemID="{9B8BED94-10E4-4233-9123-8EE833183252}"/>
</file>

<file path=customXml/itemProps3.xml><?xml version="1.0" encoding="utf-8"?>
<ds:datastoreItem xmlns:ds="http://schemas.openxmlformats.org/officeDocument/2006/customXml" ds:itemID="{B9CCC0A4-E582-44B6-8624-F0952C7E4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