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1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gonzalezd\Desktop\Lucía González\2022\Fichas Técnicas 2022-2023\Region de Coquimbo para revisión N.Central\Illapel\"/>
    </mc:Choice>
  </mc:AlternateContent>
  <xr:revisionPtr revIDLastSave="4" documentId="11_EC2F7E83DE045A5021BE9A54F1C803C2D668644B" xr6:coauthVersionLast="47" xr6:coauthVersionMax="47" xr10:uidLastSave="{88EE92E6-5E5D-4F72-8D52-F71D69D612C6}"/>
  <bookViews>
    <workbookView xWindow="-90" yWindow="-90" windowWidth="19380" windowHeight="10980" xr2:uid="{00000000-000D-0000-FFFF-FFFF00000000}"/>
  </bookViews>
  <sheets>
    <sheet name="Ovinos" sheetId="8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48" i="8" l="1"/>
  <c r="G21" i="8"/>
  <c r="G22" i="8" s="1"/>
  <c r="C68" i="8"/>
  <c r="D62" i="8" s="1"/>
  <c r="G43" i="8"/>
  <c r="G37" i="8"/>
  <c r="G36" i="8"/>
  <c r="G31" i="8"/>
  <c r="G32" i="8" s="1"/>
  <c r="G38" i="8" l="1"/>
  <c r="G45" i="8" s="1"/>
  <c r="G46" i="8" s="1"/>
  <c r="G47" i="8" s="1"/>
  <c r="G49" i="8" s="1"/>
  <c r="D64" i="8"/>
  <c r="D65" i="8"/>
  <c r="D66" i="8"/>
  <c r="D67" i="8"/>
  <c r="D68" i="8" l="1"/>
  <c r="E73" i="8"/>
  <c r="C73" i="8"/>
  <c r="D73" i="8"/>
</calcChain>
</file>

<file path=xl/sharedStrings.xml><?xml version="1.0" encoding="utf-8"?>
<sst xmlns="http://schemas.openxmlformats.org/spreadsheetml/2006/main" count="104" uniqueCount="80">
  <si>
    <t>RUBRO O CULTIVO</t>
  </si>
  <si>
    <t>Producción Ovino (Carne)</t>
  </si>
  <si>
    <t>RENDIMIENTO (Kg vivo/Cabeza.)</t>
  </si>
  <si>
    <t>VARIEDAD</t>
  </si>
  <si>
    <t>Criolla</t>
  </si>
  <si>
    <t>FECHA ESTIMADA  PRECIO VENTA</t>
  </si>
  <si>
    <t>Septiembre - Marzo</t>
  </si>
  <si>
    <t>NIVEL TECNOLÓGICO</t>
  </si>
  <si>
    <t>Medio</t>
  </si>
  <si>
    <t>PRECIO ESPERADO ($/Kg)</t>
  </si>
  <si>
    <t>REGIÓN</t>
  </si>
  <si>
    <t>Coquimbo</t>
  </si>
  <si>
    <t>INGRESO ESPERADO, con IVA ($)</t>
  </si>
  <si>
    <t>AGENCIA DE ÁREA</t>
  </si>
  <si>
    <t>ILLAPEL</t>
  </si>
  <si>
    <t>DESTINO PRODUCCION</t>
  </si>
  <si>
    <t>Mercado Local</t>
  </si>
  <si>
    <t>COMUNA/LOCALIDAD</t>
  </si>
  <si>
    <t>Todas la comunas del Área</t>
  </si>
  <si>
    <t>FECHA DE LACTANCIA</t>
  </si>
  <si>
    <t>FECHA PRECIO INSUMOS</t>
  </si>
  <si>
    <t>CONTINGENCIA</t>
  </si>
  <si>
    <t>Heladas - Sequía</t>
  </si>
  <si>
    <t>COSTOS DIRECTOS DE PRODUCCIÓN POR CABEZA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</si>
  <si>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</si>
  <si>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</si>
  <si>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</si>
  <si>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</si>
  <si>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</si>
  <si>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</si>
  <si>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</si>
  <si>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Manejo sanitario - pastoreo</t>
  </si>
  <si>
    <t>JH</t>
  </si>
  <si>
    <t>Subtotal Jornadas Hombre</t>
  </si>
  <si>
    <t>JORNADAS ANIMAL</t>
  </si>
  <si>
    <t>JA</t>
  </si>
  <si>
    <t>Subtotal Jornadas Animal</t>
  </si>
  <si>
    <t>MAQUINARIA</t>
  </si>
  <si>
    <t>JM</t>
  </si>
  <si>
    <t>Subtotal Costo Maquinaria</t>
  </si>
  <si>
    <t>INSUMOS</t>
  </si>
  <si>
    <t>Insumos</t>
  </si>
  <si>
    <t>Unidad (Kg/l/u)</t>
  </si>
  <si>
    <t>Cantidad (Kg/l/u)</t>
  </si>
  <si>
    <t>Fardos de alfalfa</t>
  </si>
  <si>
    <t>U</t>
  </si>
  <si>
    <t>Marzo - Septiembre</t>
  </si>
  <si>
    <t>Insumos veterinarios</t>
  </si>
  <si>
    <t>Gl</t>
  </si>
  <si>
    <t>Marzo - Agosto - Diciembre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</si>
  <si>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</si>
  <si>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</si>
  <si>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</si>
  <si>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</si>
  <si>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</si>
  <si>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</si>
  <si>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</si>
  <si>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</si>
  <si>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</si>
  <si>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</si>
  <si>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</si>
  <si>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</si>
  <si>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</si>
  <si>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</si>
  <si>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</si>
  <si>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</si>
  <si>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</si>
  <si>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</si>
  <si>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$/animal</t>
  </si>
  <si>
    <t>%</t>
  </si>
  <si>
    <t>Mano de obra</t>
  </si>
  <si>
    <t>Jornada Animal</t>
  </si>
  <si>
    <t>Maquinaria</t>
  </si>
  <si>
    <t>Otros</t>
  </si>
  <si>
    <t>Imprevistos</t>
  </si>
  <si>
    <t>COSTO TOTAL/animal.</t>
  </si>
  <si>
    <t>ESCENARIOS COSTO UNITARIO  ($/cabeza)</t>
  </si>
  <si>
    <t>Rendimiento (Kg/Cabeza)</t>
  </si>
  <si>
    <t>Costo unitario ($/Kg / cabeza)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</si>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</sst>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 &quot;* #,##0.00&quot; &quot;;&quot;-&quot;* #,##0.00&quot; &quot;;&quot; &quot;* &quot;-&quot;??&quot; &quot;"/>
    <numFmt numFmtId="165" formatCode="#,##0.0"/>
    <numFmt numFmtId="166" formatCode="&quot; &quot;* #,##0&quot;   &quot;;&quot;-&quot;* #,##0&quot;   &quot;;&quot; &quot;* &quot;-&quot;??&quot;   &quot;"/>
    <numFmt numFmtId="167" formatCode="&quot; &quot;* #,##0&quot; &quot;;&quot; &quot;* &quot;-&quot;#,##0&quot; &quot;;&quot; &quot;* &quot;- &quot;"/>
  </numFmts>
  <fonts count="19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6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</borders>
  <cellStyleXfs count="4">
    <xf numFmtId="0" fontId="0" fillId="0" borderId="0" applyNumberFormat="0" applyFill="0" applyBorder="0" applyProtection="0"/>
    <xf numFmtId="0" fontId="18" fillId="0" borderId="22"/>
    <xf numFmtId="0" fontId="18" fillId="0" borderId="22"/>
    <xf numFmtId="0" fontId="18" fillId="0" borderId="22"/>
  </cellStyleXfs>
  <cellXfs count="147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49" fontId="1" fillId="3" borderId="5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horizontal="right"/>
    </xf>
    <xf numFmtId="0" fontId="2" fillId="2" borderId="7" xfId="0" applyFont="1" applyFill="1" applyBorder="1"/>
    <xf numFmtId="3" fontId="2" fillId="2" borderId="6" xfId="0" applyNumberFormat="1" applyFont="1" applyFill="1" applyBorder="1"/>
    <xf numFmtId="49" fontId="4" fillId="2" borderId="5" xfId="0" applyNumberFormat="1" applyFont="1" applyFill="1" applyBorder="1" applyAlignment="1">
      <alignment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/>
    <xf numFmtId="49" fontId="4" fillId="2" borderId="6" xfId="0" applyNumberFormat="1" applyFont="1" applyFill="1" applyBorder="1" applyAlignment="1">
      <alignment horizontal="right"/>
    </xf>
    <xf numFmtId="164" fontId="4" fillId="2" borderId="6" xfId="0" applyNumberFormat="1" applyFont="1" applyFill="1" applyBorder="1"/>
    <xf numFmtId="49" fontId="4" fillId="2" borderId="6" xfId="0" applyNumberFormat="1" applyFont="1" applyFill="1" applyBorder="1" applyAlignment="1">
      <alignment horizontal="right" wrapText="1"/>
    </xf>
    <xf numFmtId="3" fontId="4" fillId="2" borderId="6" xfId="0" applyNumberFormat="1" applyFont="1" applyFill="1" applyBorder="1" applyAlignment="1">
      <alignment horizontal="right" wrapText="1"/>
    </xf>
    <xf numFmtId="14" fontId="4" fillId="2" borderId="6" xfId="0" applyNumberFormat="1" applyFont="1" applyFill="1" applyBorder="1" applyAlignment="1">
      <alignment horizontal="right"/>
    </xf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/>
    <xf numFmtId="0" fontId="2" fillId="2" borderId="3" xfId="0" applyFont="1" applyFill="1" applyBorder="1"/>
    <xf numFmtId="0" fontId="2" fillId="2" borderId="9" xfId="0" applyFont="1" applyFill="1" applyBorder="1"/>
    <xf numFmtId="0" fontId="2" fillId="2" borderId="9" xfId="0" applyFont="1" applyFill="1" applyBorder="1" applyAlignment="1">
      <alignment horizontal="justify" wrapText="1"/>
    </xf>
    <xf numFmtId="0" fontId="0" fillId="2" borderId="10" xfId="0" applyFill="1" applyBorder="1"/>
    <xf numFmtId="0" fontId="2" fillId="2" borderId="11" xfId="0" applyFont="1" applyFill="1" applyBorder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wrapText="1"/>
    </xf>
    <xf numFmtId="0" fontId="4" fillId="2" borderId="6" xfId="0" applyNumberFormat="1" applyFont="1" applyFill="1" applyBorder="1" applyAlignment="1">
      <alignment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7" fillId="3" borderId="6" xfId="0" applyNumberFormat="1" applyFont="1" applyFill="1" applyBorder="1" applyAlignment="1">
      <alignment vertical="center"/>
    </xf>
    <xf numFmtId="3" fontId="2" fillId="2" borderId="12" xfId="0" applyNumberFormat="1" applyFont="1" applyFill="1" applyBorder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0" fontId="2" fillId="2" borderId="17" xfId="0" applyFont="1" applyFill="1" applyBorder="1"/>
    <xf numFmtId="0" fontId="2" fillId="2" borderId="18" xfId="0" applyFont="1" applyFill="1" applyBorder="1"/>
    <xf numFmtId="3" fontId="2" fillId="2" borderId="18" xfId="0" applyNumberFormat="1" applyFont="1" applyFill="1" applyBorder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vertical="center"/>
    </xf>
    <xf numFmtId="3" fontId="7" fillId="3" borderId="15" xfId="0" applyNumberFormat="1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horizontal="center"/>
    </xf>
    <xf numFmtId="0" fontId="4" fillId="2" borderId="6" xfId="0" applyNumberFormat="1" applyFont="1" applyFill="1" applyBorder="1"/>
    <xf numFmtId="3" fontId="4" fillId="2" borderId="6" xfId="0" applyNumberFormat="1" applyFont="1" applyFill="1" applyBorder="1"/>
    <xf numFmtId="49" fontId="8" fillId="3" borderId="15" xfId="0" applyNumberFormat="1" applyFont="1" applyFill="1" applyBorder="1" applyAlignment="1">
      <alignment vertical="center"/>
    </xf>
    <xf numFmtId="0" fontId="8" fillId="3" borderId="15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vertical="center"/>
    </xf>
    <xf numFmtId="3" fontId="8" fillId="3" borderId="15" xfId="0" applyNumberFormat="1" applyFont="1" applyFill="1" applyBorder="1" applyAlignment="1">
      <alignment vertical="center"/>
    </xf>
    <xf numFmtId="0" fontId="2" fillId="2" borderId="18" xfId="0" applyFont="1" applyFill="1" applyBorder="1" applyAlignment="1">
      <alignment horizontal="center"/>
    </xf>
    <xf numFmtId="165" fontId="4" fillId="2" borderId="6" xfId="0" applyNumberFormat="1" applyFont="1" applyFill="1" applyBorder="1"/>
    <xf numFmtId="49" fontId="8" fillId="3" borderId="19" xfId="0" applyNumberFormat="1" applyFont="1" applyFill="1" applyBorder="1" applyAlignment="1">
      <alignment vertical="center"/>
    </xf>
    <xf numFmtId="0" fontId="8" fillId="3" borderId="19" xfId="0" applyFont="1" applyFill="1" applyBorder="1" applyAlignment="1">
      <alignment horizontal="center" vertical="center"/>
    </xf>
    <xf numFmtId="0" fontId="8" fillId="3" borderId="19" xfId="0" applyFont="1" applyFill="1" applyBorder="1" applyAlignment="1">
      <alignment vertical="center"/>
    </xf>
    <xf numFmtId="3" fontId="8" fillId="3" borderId="19" xfId="0" applyNumberFormat="1" applyFont="1" applyFill="1" applyBorder="1" applyAlignment="1">
      <alignment vertic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0" fillId="2" borderId="20" xfId="0" applyFill="1" applyBorder="1"/>
    <xf numFmtId="0" fontId="14" fillId="7" borderId="22" xfId="0" applyFont="1" applyFill="1" applyBorder="1"/>
    <xf numFmtId="3" fontId="12" fillId="2" borderId="6" xfId="0" applyNumberFormat="1" applyFont="1" applyFill="1" applyBorder="1" applyAlignment="1">
      <alignment vertical="center"/>
    </xf>
    <xf numFmtId="0" fontId="12" fillId="2" borderId="6" xfId="0" applyNumberFormat="1" applyFont="1" applyFill="1" applyBorder="1" applyAlignment="1">
      <alignment vertical="center"/>
    </xf>
    <xf numFmtId="167" fontId="12" fillId="2" borderId="6" xfId="0" applyNumberFormat="1" applyFont="1" applyFill="1" applyBorder="1" applyAlignment="1">
      <alignment vertical="center"/>
    </xf>
    <xf numFmtId="0" fontId="9" fillId="7" borderId="21" xfId="0" applyFont="1" applyFill="1" applyBorder="1" applyAlignment="1">
      <alignment vertical="center"/>
    </xf>
    <xf numFmtId="0" fontId="9" fillId="7" borderId="22" xfId="0" applyFont="1" applyFill="1" applyBorder="1" applyAlignment="1">
      <alignment vertical="center"/>
    </xf>
    <xf numFmtId="166" fontId="1" fillId="2" borderId="22" xfId="0" applyNumberFormat="1" applyFont="1" applyFill="1" applyBorder="1" applyAlignment="1">
      <alignment vertical="center"/>
    </xf>
    <xf numFmtId="166" fontId="16" fillId="2" borderId="22" xfId="0" applyNumberFormat="1" applyFont="1" applyFill="1" applyBorder="1" applyAlignment="1">
      <alignment vertical="center"/>
    </xf>
    <xf numFmtId="0" fontId="14" fillId="2" borderId="22" xfId="0" applyFont="1" applyFill="1" applyBorder="1"/>
    <xf numFmtId="0" fontId="0" fillId="2" borderId="24" xfId="0" applyFill="1" applyBorder="1"/>
    <xf numFmtId="49" fontId="0" fillId="2" borderId="22" xfId="0" applyNumberFormat="1" applyFill="1" applyBorder="1" applyAlignment="1">
      <alignment vertical="center"/>
    </xf>
    <xf numFmtId="0" fontId="9" fillId="2" borderId="22" xfId="0" applyFont="1" applyFill="1" applyBorder="1" applyAlignment="1">
      <alignment vertical="center"/>
    </xf>
    <xf numFmtId="0" fontId="2" fillId="2" borderId="25" xfId="0" applyFont="1" applyFill="1" applyBorder="1"/>
    <xf numFmtId="3" fontId="2" fillId="2" borderId="25" xfId="0" applyNumberFormat="1" applyFont="1" applyFill="1" applyBorder="1"/>
    <xf numFmtId="49" fontId="1" fillId="5" borderId="26" xfId="0" applyNumberFormat="1" applyFont="1" applyFill="1" applyBorder="1" applyAlignment="1">
      <alignment vertical="center"/>
    </xf>
    <xf numFmtId="0" fontId="1" fillId="5" borderId="27" xfId="0" applyFont="1" applyFill="1" applyBorder="1" applyAlignment="1">
      <alignment vertical="center"/>
    </xf>
    <xf numFmtId="166" fontId="1" fillId="5" borderId="28" xfId="0" applyNumberFormat="1" applyFont="1" applyFill="1" applyBorder="1" applyAlignment="1">
      <alignment vertical="center"/>
    </xf>
    <xf numFmtId="49" fontId="1" fillId="3" borderId="29" xfId="0" applyNumberFormat="1" applyFont="1" applyFill="1" applyBorder="1" applyAlignment="1">
      <alignment vertical="center"/>
    </xf>
    <xf numFmtId="166" fontId="1" fillId="3" borderId="30" xfId="0" applyNumberFormat="1" applyFont="1" applyFill="1" applyBorder="1" applyAlignment="1">
      <alignment vertical="center"/>
    </xf>
    <xf numFmtId="49" fontId="1" fillId="5" borderId="29" xfId="0" applyNumberFormat="1" applyFont="1" applyFill="1" applyBorder="1" applyAlignment="1">
      <alignment vertical="center"/>
    </xf>
    <xf numFmtId="166" fontId="1" fillId="5" borderId="30" xfId="0" applyNumberFormat="1" applyFont="1" applyFill="1" applyBorder="1" applyAlignment="1">
      <alignment vertical="center"/>
    </xf>
    <xf numFmtId="49" fontId="1" fillId="5" borderId="31" xfId="0" applyNumberFormat="1" applyFont="1" applyFill="1" applyBorder="1" applyAlignment="1">
      <alignment vertical="center"/>
    </xf>
    <xf numFmtId="0" fontId="9" fillId="5" borderId="32" xfId="0" applyFont="1" applyFill="1" applyBorder="1" applyAlignment="1">
      <alignment vertical="center"/>
    </xf>
    <xf numFmtId="166" fontId="1" fillId="6" borderId="33" xfId="0" applyNumberFormat="1" applyFont="1" applyFill="1" applyBorder="1" applyAlignment="1">
      <alignment vertical="center"/>
    </xf>
    <xf numFmtId="0" fontId="0" fillId="2" borderId="22" xfId="0" applyFill="1" applyBorder="1" applyAlignment="1">
      <alignment vertical="center"/>
    </xf>
    <xf numFmtId="0" fontId="15" fillId="2" borderId="22" xfId="0" applyFont="1" applyFill="1" applyBorder="1" applyAlignment="1">
      <alignment vertical="center"/>
    </xf>
    <xf numFmtId="49" fontId="12" fillId="8" borderId="34" xfId="0" applyNumberFormat="1" applyFont="1" applyFill="1" applyBorder="1" applyAlignment="1">
      <alignment vertical="center"/>
    </xf>
    <xf numFmtId="49" fontId="12" fillId="2" borderId="36" xfId="0" applyNumberFormat="1" applyFont="1" applyFill="1" applyBorder="1" applyAlignment="1">
      <alignment vertical="center"/>
    </xf>
    <xf numFmtId="9" fontId="14" fillId="2" borderId="37" xfId="0" applyNumberFormat="1" applyFont="1" applyFill="1" applyBorder="1"/>
    <xf numFmtId="49" fontId="12" fillId="8" borderId="38" xfId="0" applyNumberFormat="1" applyFont="1" applyFill="1" applyBorder="1" applyAlignment="1">
      <alignment vertical="center"/>
    </xf>
    <xf numFmtId="167" fontId="12" fillId="8" borderId="39" xfId="0" applyNumberFormat="1" applyFont="1" applyFill="1" applyBorder="1" applyAlignment="1">
      <alignment vertical="center"/>
    </xf>
    <xf numFmtId="9" fontId="12" fillId="8" borderId="40" xfId="0" applyNumberFormat="1" applyFont="1" applyFill="1" applyBorder="1" applyAlignment="1">
      <alignment vertical="center"/>
    </xf>
    <xf numFmtId="0" fontId="14" fillId="9" borderId="43" xfId="0" applyFont="1" applyFill="1" applyBorder="1"/>
    <xf numFmtId="0" fontId="14" fillId="2" borderId="22" xfId="0" applyFont="1" applyFill="1" applyBorder="1" applyAlignment="1">
      <alignment vertical="center"/>
    </xf>
    <xf numFmtId="49" fontId="14" fillId="2" borderId="22" xfId="0" applyNumberFormat="1" applyFont="1" applyFill="1" applyBorder="1" applyAlignment="1">
      <alignment vertical="center"/>
    </xf>
    <xf numFmtId="49" fontId="12" fillId="2" borderId="44" xfId="0" applyNumberFormat="1" applyFont="1" applyFill="1" applyBorder="1" applyAlignment="1">
      <alignment vertical="center"/>
    </xf>
    <xf numFmtId="0" fontId="14" fillId="2" borderId="45" xfId="0" applyFont="1" applyFill="1" applyBorder="1"/>
    <xf numFmtId="0" fontId="14" fillId="2" borderId="46" xfId="0" applyFont="1" applyFill="1" applyBorder="1"/>
    <xf numFmtId="49" fontId="14" fillId="2" borderId="47" xfId="0" applyNumberFormat="1" applyFont="1" applyFill="1" applyBorder="1" applyAlignment="1">
      <alignment vertical="center"/>
    </xf>
    <xf numFmtId="0" fontId="14" fillId="2" borderId="48" xfId="0" applyFont="1" applyFill="1" applyBorder="1"/>
    <xf numFmtId="49" fontId="14" fillId="2" borderId="49" xfId="0" applyNumberFormat="1" applyFont="1" applyFill="1" applyBorder="1" applyAlignment="1">
      <alignment vertical="center"/>
    </xf>
    <xf numFmtId="0" fontId="14" fillId="2" borderId="50" xfId="0" applyFont="1" applyFill="1" applyBorder="1"/>
    <xf numFmtId="0" fontId="14" fillId="2" borderId="51" xfId="0" applyFont="1" applyFill="1" applyBorder="1"/>
    <xf numFmtId="0" fontId="12" fillId="7" borderId="22" xfId="0" applyFont="1" applyFill="1" applyBorder="1" applyAlignment="1">
      <alignment vertical="center"/>
    </xf>
    <xf numFmtId="0" fontId="9" fillId="9" borderId="21" xfId="0" applyFont="1" applyFill="1" applyBorder="1" applyAlignment="1">
      <alignment vertical="center"/>
    </xf>
    <xf numFmtId="49" fontId="17" fillId="9" borderId="22" xfId="0" applyNumberFormat="1" applyFont="1" applyFill="1" applyBorder="1" applyAlignment="1">
      <alignment vertical="center"/>
    </xf>
    <xf numFmtId="0" fontId="9" fillId="9" borderId="22" xfId="0" applyFont="1" applyFill="1" applyBorder="1" applyAlignment="1">
      <alignment vertical="center"/>
    </xf>
    <xf numFmtId="0" fontId="9" fillId="9" borderId="52" xfId="0" applyFont="1" applyFill="1" applyBorder="1" applyAlignment="1">
      <alignment vertical="center"/>
    </xf>
    <xf numFmtId="49" fontId="12" fillId="8" borderId="53" xfId="0" applyNumberFormat="1" applyFont="1" applyFill="1" applyBorder="1" applyAlignment="1">
      <alignment vertical="center"/>
    </xf>
    <xf numFmtId="0" fontId="12" fillId="8" borderId="54" xfId="0" applyNumberFormat="1" applyFont="1" applyFill="1" applyBorder="1" applyAlignment="1">
      <alignment vertical="center"/>
    </xf>
    <xf numFmtId="0" fontId="12" fillId="8" borderId="55" xfId="0" applyNumberFormat="1" applyFont="1" applyFill="1" applyBorder="1" applyAlignment="1">
      <alignment vertical="center"/>
    </xf>
    <xf numFmtId="167" fontId="12" fillId="8" borderId="40" xfId="0" applyNumberFormat="1" applyFont="1" applyFill="1" applyBorder="1" applyAlignment="1">
      <alignment vertical="center"/>
    </xf>
    <xf numFmtId="0" fontId="0" fillId="0" borderId="22" xfId="0" applyNumberFormat="1" applyBorder="1"/>
    <xf numFmtId="49" fontId="4" fillId="2" borderId="6" xfId="0" applyNumberFormat="1" applyFont="1" applyFill="1" applyBorder="1" applyAlignment="1">
      <alignment horizontal="left" wrapText="1"/>
    </xf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/>
    <xf numFmtId="0" fontId="4" fillId="2" borderId="6" xfId="0" applyFont="1" applyFill="1" applyBorder="1"/>
    <xf numFmtId="49" fontId="4" fillId="2" borderId="6" xfId="0" applyNumberFormat="1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right" vertical="center" wrapText="1"/>
    </xf>
    <xf numFmtId="0" fontId="4" fillId="2" borderId="6" xfId="0" applyFont="1" applyFill="1" applyBorder="1" applyAlignment="1">
      <alignment horizontal="center" vertical="center" wrapText="1"/>
    </xf>
    <xf numFmtId="49" fontId="12" fillId="8" borderId="23" xfId="0" applyNumberFormat="1" applyFont="1" applyFill="1" applyBorder="1" applyAlignment="1">
      <alignment horizontal="right" vertical="center"/>
    </xf>
    <xf numFmtId="49" fontId="14" fillId="8" borderId="35" xfId="0" applyNumberFormat="1" applyFont="1" applyFill="1" applyBorder="1" applyAlignment="1">
      <alignment horizontal="right"/>
    </xf>
    <xf numFmtId="0" fontId="4" fillId="2" borderId="6" xfId="0" applyFont="1" applyFill="1" applyBorder="1" applyAlignment="1">
      <alignment horizontal="left" vertical="center" wrapText="1"/>
    </xf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49" fontId="17" fillId="9" borderId="41" xfId="0" applyNumberFormat="1" applyFont="1" applyFill="1" applyBorder="1" applyAlignment="1">
      <alignment vertical="center"/>
    </xf>
    <xf numFmtId="0" fontId="12" fillId="9" borderId="42" xfId="0" applyFont="1" applyFill="1" applyBorder="1" applyAlignment="1">
      <alignment vertical="center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</cellXfs>
  <cellStyles count="4">
    <cellStyle name="Normal" xfId="0" builtinId="0"/>
    <cellStyle name="Normal 2" xfId="3" xr:uid="{00000000-0005-0000-0000-000001000000}"/>
    <cellStyle name="Normal 3" xfId="1" xr:uid="{00000000-0005-0000-0000-000002000000}"/>
    <cellStyle name="Normal 3 2" xfId="2" xr:uid="{00000000-0005-0000-0000-000003000000}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301625</xdr:colOff>
      <xdr:row>7</xdr:row>
      <xdr:rowOff>15875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7975" y="190500"/>
          <a:ext cx="6267450" cy="11588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8"/>
  <dimension ref="A1:IU74"/>
  <sheetViews>
    <sheetView tabSelected="1" topLeftCell="A31" workbookViewId="0">
      <selection activeCell="J42" sqref="J42"/>
    </sheetView>
  </sheetViews>
  <sheetFormatPr defaultColWidth="10.85546875" defaultRowHeight="11.25" customHeight="1"/>
  <cols>
    <col min="1" max="1" width="4.42578125" style="1" customWidth="1"/>
    <col min="2" max="2" width="19.28515625" style="1" customWidth="1"/>
    <col min="3" max="3" width="27.7109375" style="1" customWidth="1"/>
    <col min="4" max="4" width="9.42578125" style="1" customWidth="1"/>
    <col min="5" max="5" width="17.85546875" style="1" customWidth="1"/>
    <col min="6" max="6" width="11" style="1" customWidth="1"/>
    <col min="7" max="7" width="15.5703125" style="1" customWidth="1"/>
    <col min="8" max="255" width="10.85546875" style="1" customWidth="1"/>
  </cols>
  <sheetData>
    <row r="1" spans="1:7" ht="15" customHeight="1">
      <c r="A1" s="2"/>
      <c r="B1" s="2"/>
      <c r="C1" s="2"/>
      <c r="D1" s="2"/>
      <c r="E1" s="2"/>
      <c r="F1" s="2"/>
      <c r="G1" s="2"/>
    </row>
    <row r="2" spans="1:7" ht="15" customHeight="1">
      <c r="A2" s="2"/>
      <c r="B2" s="2"/>
      <c r="C2" s="2"/>
      <c r="D2" s="2"/>
      <c r="E2" s="2"/>
      <c r="F2" s="2"/>
      <c r="G2" s="2"/>
    </row>
    <row r="3" spans="1:7" ht="15" customHeight="1">
      <c r="A3" s="2"/>
      <c r="B3" s="2"/>
      <c r="C3" s="2"/>
      <c r="D3" s="2"/>
      <c r="E3" s="2"/>
      <c r="F3" s="2"/>
      <c r="G3" s="2"/>
    </row>
    <row r="4" spans="1:7" ht="15" customHeight="1">
      <c r="A4" s="2"/>
      <c r="B4" s="2"/>
      <c r="C4" s="2"/>
      <c r="D4" s="2"/>
      <c r="E4" s="2"/>
      <c r="F4" s="2"/>
      <c r="G4" s="2"/>
    </row>
    <row r="5" spans="1:7" ht="15" customHeight="1">
      <c r="A5" s="2"/>
      <c r="B5" s="2"/>
      <c r="C5" s="2"/>
      <c r="D5" s="2"/>
      <c r="E5" s="2"/>
      <c r="F5" s="2"/>
      <c r="G5" s="2"/>
    </row>
    <row r="6" spans="1:7" ht="15" customHeight="1">
      <c r="A6" s="2"/>
      <c r="B6" s="2"/>
      <c r="C6" s="2"/>
      <c r="D6" s="2"/>
      <c r="E6" s="2"/>
      <c r="F6" s="2"/>
      <c r="G6" s="2"/>
    </row>
    <row r="7" spans="1:7" ht="15" customHeight="1">
      <c r="A7" s="2"/>
      <c r="B7" s="2"/>
      <c r="C7" s="2"/>
      <c r="D7" s="2"/>
      <c r="E7" s="2"/>
      <c r="F7" s="2"/>
      <c r="G7" s="2"/>
    </row>
    <row r="8" spans="1:7" ht="15" customHeight="1">
      <c r="A8" s="2"/>
      <c r="B8" s="3"/>
      <c r="C8" s="4"/>
      <c r="D8" s="2"/>
      <c r="E8" s="4"/>
      <c r="F8" s="4"/>
      <c r="G8" s="4"/>
    </row>
    <row r="9" spans="1:7" ht="12" customHeight="1">
      <c r="A9" s="5"/>
      <c r="B9" s="6" t="s">
        <v>0</v>
      </c>
      <c r="C9" s="7" t="s">
        <v>1</v>
      </c>
      <c r="D9" s="8"/>
      <c r="E9" s="141" t="s">
        <v>2</v>
      </c>
      <c r="F9" s="142"/>
      <c r="G9" s="9">
        <v>45</v>
      </c>
    </row>
    <row r="10" spans="1:7" ht="15" customHeight="1">
      <c r="A10" s="5"/>
      <c r="B10" s="10" t="s">
        <v>3</v>
      </c>
      <c r="C10" s="11" t="s">
        <v>4</v>
      </c>
      <c r="D10" s="12"/>
      <c r="E10" s="143" t="s">
        <v>5</v>
      </c>
      <c r="F10" s="144"/>
      <c r="G10" s="13" t="s">
        <v>6</v>
      </c>
    </row>
    <row r="11" spans="1:7" ht="15" customHeight="1">
      <c r="A11" s="5"/>
      <c r="B11" s="10" t="s">
        <v>7</v>
      </c>
      <c r="C11" s="13" t="s">
        <v>8</v>
      </c>
      <c r="D11" s="12"/>
      <c r="E11" s="143" t="s">
        <v>9</v>
      </c>
      <c r="F11" s="144"/>
      <c r="G11" s="14">
        <v>2800</v>
      </c>
    </row>
    <row r="12" spans="1:7" ht="15" customHeight="1">
      <c r="A12" s="5"/>
      <c r="B12" s="10" t="s">
        <v>10</v>
      </c>
      <c r="C12" s="15" t="s">
        <v>11</v>
      </c>
      <c r="D12" s="12"/>
      <c r="E12" s="129" t="s">
        <v>12</v>
      </c>
      <c r="F12" s="130"/>
      <c r="G12" s="16">
        <v>126500</v>
      </c>
    </row>
    <row r="13" spans="1:7" ht="15" customHeight="1">
      <c r="A13" s="5"/>
      <c r="B13" s="10" t="s">
        <v>13</v>
      </c>
      <c r="C13" s="13" t="s">
        <v>14</v>
      </c>
      <c r="D13" s="12"/>
      <c r="E13" s="143" t="s">
        <v>15</v>
      </c>
      <c r="F13" s="144"/>
      <c r="G13" s="13" t="s">
        <v>16</v>
      </c>
    </row>
    <row r="14" spans="1:7" ht="15" customHeight="1">
      <c r="A14" s="5"/>
      <c r="B14" s="10" t="s">
        <v>17</v>
      </c>
      <c r="C14" s="13" t="s">
        <v>18</v>
      </c>
      <c r="D14" s="12"/>
      <c r="E14" s="143" t="s">
        <v>19</v>
      </c>
      <c r="F14" s="144"/>
      <c r="G14" s="13" t="s">
        <v>6</v>
      </c>
    </row>
    <row r="15" spans="1:7" ht="15" customHeight="1">
      <c r="A15" s="5"/>
      <c r="B15" s="10" t="s">
        <v>20</v>
      </c>
      <c r="C15" s="17">
        <v>44713</v>
      </c>
      <c r="D15" s="12"/>
      <c r="E15" s="145" t="s">
        <v>21</v>
      </c>
      <c r="F15" s="146"/>
      <c r="G15" s="15" t="s">
        <v>22</v>
      </c>
    </row>
    <row r="16" spans="1:7" ht="12" customHeight="1">
      <c r="A16" s="2"/>
      <c r="B16" s="18"/>
      <c r="C16" s="19"/>
      <c r="D16" s="20"/>
      <c r="E16" s="21"/>
      <c r="F16" s="21"/>
      <c r="G16" s="22"/>
    </row>
    <row r="17" spans="1:7" ht="12" customHeight="1">
      <c r="A17" s="23"/>
      <c r="B17" s="137" t="s">
        <v>23</v>
      </c>
      <c r="C17" s="138"/>
      <c r="D17" s="138"/>
      <c r="E17" s="138"/>
      <c r="F17" s="138"/>
      <c r="G17" s="138"/>
    </row>
    <row r="18" spans="1:7" ht="12" customHeight="1">
      <c r="A18" s="2"/>
      <c r="B18" s="24"/>
      <c r="C18" s="25"/>
      <c r="D18" s="25"/>
      <c r="E18" s="25"/>
      <c r="F18" s="26"/>
      <c r="G18" s="26"/>
    </row>
    <row r="19" spans="1:7" ht="12" customHeight="1">
      <c r="A19" s="5"/>
      <c r="B19" s="27" t="s">
        <v>24</v>
      </c>
      <c r="C19" s="28"/>
      <c r="D19" s="29"/>
      <c r="E19" s="29"/>
      <c r="F19" s="29"/>
      <c r="G19" s="29"/>
    </row>
    <row r="20" spans="1:7" ht="24" customHeight="1">
      <c r="A20" s="23"/>
      <c r="B20" s="30" t="s">
        <v>25</v>
      </c>
      <c r="C20" s="30" t="s">
        <v>26</v>
      </c>
      <c r="D20" s="30" t="s">
        <v>27</v>
      </c>
      <c r="E20" s="30" t="s">
        <v>28</v>
      </c>
      <c r="F20" s="30" t="s">
        <v>29</v>
      </c>
      <c r="G20" s="30" t="s">
        <v>30</v>
      </c>
    </row>
    <row r="21" spans="1:7" ht="15">
      <c r="A21" s="23"/>
      <c r="B21" s="127" t="s">
        <v>31</v>
      </c>
      <c r="C21" s="31" t="s">
        <v>32</v>
      </c>
      <c r="D21" s="32">
        <v>2</v>
      </c>
      <c r="E21" s="128" t="s">
        <v>6</v>
      </c>
      <c r="F21" s="16">
        <v>25000</v>
      </c>
      <c r="G21" s="16">
        <f>D21*F21</f>
        <v>50000</v>
      </c>
    </row>
    <row r="22" spans="1:7" ht="12.75" customHeight="1">
      <c r="A22" s="23"/>
      <c r="B22" s="33" t="s">
        <v>33</v>
      </c>
      <c r="C22" s="34"/>
      <c r="D22" s="34"/>
      <c r="E22" s="34"/>
      <c r="F22" s="35"/>
      <c r="G22" s="36">
        <f>SUM(G21:G21)</f>
        <v>50000</v>
      </c>
    </row>
    <row r="23" spans="1:7" ht="12" customHeight="1">
      <c r="A23" s="2"/>
      <c r="B23" s="24"/>
      <c r="C23" s="26"/>
      <c r="D23" s="26"/>
      <c r="E23" s="26"/>
      <c r="F23" s="37"/>
      <c r="G23" s="37"/>
    </row>
    <row r="24" spans="1:7" ht="12" customHeight="1">
      <c r="A24" s="5"/>
      <c r="B24" s="38" t="s">
        <v>34</v>
      </c>
      <c r="C24" s="39"/>
      <c r="D24" s="40"/>
      <c r="E24" s="40"/>
      <c r="F24" s="41"/>
      <c r="G24" s="41"/>
    </row>
    <row r="25" spans="1:7" ht="24" customHeight="1">
      <c r="A25" s="5"/>
      <c r="B25" s="42" t="s">
        <v>25</v>
      </c>
      <c r="C25" s="43" t="s">
        <v>26</v>
      </c>
      <c r="D25" s="43" t="s">
        <v>27</v>
      </c>
      <c r="E25" s="42" t="s">
        <v>28</v>
      </c>
      <c r="F25" s="43" t="s">
        <v>29</v>
      </c>
      <c r="G25" s="42" t="s">
        <v>30</v>
      </c>
    </row>
    <row r="26" spans="1:7" ht="12" customHeight="1">
      <c r="A26" s="5"/>
      <c r="B26" s="44"/>
      <c r="C26" s="45" t="s">
        <v>35</v>
      </c>
      <c r="D26" s="45"/>
      <c r="E26" s="45"/>
      <c r="F26" s="44"/>
      <c r="G26" s="44"/>
    </row>
    <row r="27" spans="1:7" ht="12" customHeight="1">
      <c r="A27" s="5"/>
      <c r="B27" s="46" t="s">
        <v>36</v>
      </c>
      <c r="C27" s="47"/>
      <c r="D27" s="47"/>
      <c r="E27" s="47"/>
      <c r="F27" s="48"/>
      <c r="G27" s="48"/>
    </row>
    <row r="28" spans="1:7" ht="12" customHeight="1">
      <c r="A28" s="2"/>
      <c r="B28" s="49"/>
      <c r="C28" s="50"/>
      <c r="D28" s="50"/>
      <c r="E28" s="50"/>
      <c r="F28" s="51"/>
      <c r="G28" s="51"/>
    </row>
    <row r="29" spans="1:7" ht="12" customHeight="1">
      <c r="A29" s="5"/>
      <c r="B29" s="38" t="s">
        <v>37</v>
      </c>
      <c r="C29" s="39"/>
      <c r="D29" s="40"/>
      <c r="E29" s="40"/>
      <c r="F29" s="41"/>
      <c r="G29" s="41"/>
    </row>
    <row r="30" spans="1:7" ht="24" customHeight="1">
      <c r="A30" s="5"/>
      <c r="B30" s="52" t="s">
        <v>25</v>
      </c>
      <c r="C30" s="52" t="s">
        <v>26</v>
      </c>
      <c r="D30" s="52" t="s">
        <v>27</v>
      </c>
      <c r="E30" s="52" t="s">
        <v>28</v>
      </c>
      <c r="F30" s="53" t="s">
        <v>29</v>
      </c>
      <c r="G30" s="52" t="s">
        <v>30</v>
      </c>
    </row>
    <row r="31" spans="1:7" ht="12.75" customHeight="1">
      <c r="A31" s="23"/>
      <c r="B31" s="128"/>
      <c r="C31" s="31" t="s">
        <v>38</v>
      </c>
      <c r="D31" s="32"/>
      <c r="E31" s="15"/>
      <c r="F31" s="16">
        <v>0</v>
      </c>
      <c r="G31" s="16">
        <f t="shared" ref="G31" si="0">(D31*F31)</f>
        <v>0</v>
      </c>
    </row>
    <row r="32" spans="1:7" ht="12.75" customHeight="1">
      <c r="A32" s="5"/>
      <c r="B32" s="54" t="s">
        <v>39</v>
      </c>
      <c r="C32" s="55"/>
      <c r="D32" s="55"/>
      <c r="E32" s="55"/>
      <c r="F32" s="56"/>
      <c r="G32" s="57">
        <f>SUM(G31:G31)</f>
        <v>0</v>
      </c>
    </row>
    <row r="33" spans="1:11" ht="12" customHeight="1">
      <c r="A33" s="2"/>
      <c r="B33" s="49"/>
      <c r="C33" s="50"/>
      <c r="D33" s="50"/>
      <c r="E33" s="50"/>
      <c r="F33" s="51"/>
      <c r="G33" s="51"/>
    </row>
    <row r="34" spans="1:11" ht="12" customHeight="1">
      <c r="A34" s="5"/>
      <c r="B34" s="38" t="s">
        <v>40</v>
      </c>
      <c r="C34" s="39"/>
      <c r="D34" s="40"/>
      <c r="E34" s="40"/>
      <c r="F34" s="41"/>
      <c r="G34" s="41"/>
    </row>
    <row r="35" spans="1:11" ht="24" customHeight="1">
      <c r="A35" s="5"/>
      <c r="B35" s="53" t="s">
        <v>41</v>
      </c>
      <c r="C35" s="53" t="s">
        <v>42</v>
      </c>
      <c r="D35" s="53" t="s">
        <v>43</v>
      </c>
      <c r="E35" s="53" t="s">
        <v>28</v>
      </c>
      <c r="F35" s="53" t="s">
        <v>29</v>
      </c>
      <c r="G35" s="53" t="s">
        <v>30</v>
      </c>
      <c r="K35" s="126"/>
    </row>
    <row r="36" spans="1:11" ht="12.75" customHeight="1">
      <c r="A36" s="23"/>
      <c r="B36" s="131" t="s">
        <v>44</v>
      </c>
      <c r="C36" s="133" t="s">
        <v>45</v>
      </c>
      <c r="D36" s="132">
        <v>6</v>
      </c>
      <c r="E36" s="136" t="s">
        <v>46</v>
      </c>
      <c r="F36" s="60">
        <v>7000</v>
      </c>
      <c r="G36" s="60">
        <f>(D36*F36)</f>
        <v>42000</v>
      </c>
      <c r="K36" s="126"/>
    </row>
    <row r="37" spans="1:11" ht="12.75" customHeight="1">
      <c r="A37" s="23"/>
      <c r="B37" s="129" t="s">
        <v>47</v>
      </c>
      <c r="C37" s="58" t="s">
        <v>48</v>
      </c>
      <c r="D37" s="59">
        <v>1</v>
      </c>
      <c r="E37" s="136" t="s">
        <v>49</v>
      </c>
      <c r="F37" s="60">
        <v>7000</v>
      </c>
      <c r="G37" s="60">
        <f>(D37*F37)</f>
        <v>7000</v>
      </c>
    </row>
    <row r="38" spans="1:11" ht="13.5" customHeight="1">
      <c r="A38" s="5"/>
      <c r="B38" s="61" t="s">
        <v>50</v>
      </c>
      <c r="C38" s="62"/>
      <c r="D38" s="62"/>
      <c r="E38" s="62"/>
      <c r="F38" s="63"/>
      <c r="G38" s="64">
        <f>SUM(G36:G37)</f>
        <v>49000</v>
      </c>
    </row>
    <row r="39" spans="1:11" ht="12" customHeight="1">
      <c r="A39" s="2"/>
      <c r="B39" s="49"/>
      <c r="C39" s="50"/>
      <c r="D39" s="50"/>
      <c r="E39" s="65"/>
      <c r="F39" s="51"/>
      <c r="G39" s="51"/>
    </row>
    <row r="40" spans="1:11" ht="12" customHeight="1">
      <c r="A40" s="5"/>
      <c r="B40" s="38" t="s">
        <v>51</v>
      </c>
      <c r="C40" s="39"/>
      <c r="D40" s="40"/>
      <c r="E40" s="40"/>
      <c r="F40" s="41"/>
      <c r="G40" s="41"/>
    </row>
    <row r="41" spans="1:11" ht="24" customHeight="1">
      <c r="A41" s="5"/>
      <c r="B41" s="52" t="s">
        <v>52</v>
      </c>
      <c r="C41" s="53" t="s">
        <v>42</v>
      </c>
      <c r="D41" s="53" t="s">
        <v>43</v>
      </c>
      <c r="E41" s="52" t="s">
        <v>28</v>
      </c>
      <c r="F41" s="53" t="s">
        <v>29</v>
      </c>
      <c r="G41" s="52" t="s">
        <v>30</v>
      </c>
    </row>
    <row r="42" spans="1:11" ht="12.75" customHeight="1">
      <c r="A42" s="23"/>
      <c r="B42" s="128"/>
      <c r="C42" s="58"/>
      <c r="D42" s="60"/>
      <c r="E42" s="31"/>
      <c r="F42" s="66"/>
      <c r="G42" s="60"/>
    </row>
    <row r="43" spans="1:11" ht="13.5" customHeight="1">
      <c r="A43" s="5"/>
      <c r="B43" s="67" t="s">
        <v>53</v>
      </c>
      <c r="C43" s="68"/>
      <c r="D43" s="68"/>
      <c r="E43" s="68"/>
      <c r="F43" s="69"/>
      <c r="G43" s="70">
        <f>SUM(G42)</f>
        <v>0</v>
      </c>
    </row>
    <row r="44" spans="1:11" ht="12" customHeight="1">
      <c r="A44" s="2"/>
      <c r="B44" s="86"/>
      <c r="C44" s="86"/>
      <c r="D44" s="86"/>
      <c r="E44" s="86"/>
      <c r="F44" s="87"/>
      <c r="G44" s="87"/>
    </row>
    <row r="45" spans="1:11" ht="12" customHeight="1">
      <c r="A45" s="83"/>
      <c r="B45" s="88" t="s">
        <v>54</v>
      </c>
      <c r="C45" s="89"/>
      <c r="D45" s="89"/>
      <c r="E45" s="89"/>
      <c r="F45" s="89"/>
      <c r="G45" s="90">
        <f>G22+G32+G38+G43</f>
        <v>99000</v>
      </c>
    </row>
    <row r="46" spans="1:11" ht="12" customHeight="1">
      <c r="A46" s="83"/>
      <c r="B46" s="91" t="s">
        <v>55</v>
      </c>
      <c r="C46" s="72"/>
      <c r="D46" s="72"/>
      <c r="E46" s="72"/>
      <c r="F46" s="72"/>
      <c r="G46" s="92">
        <f>G45*0.05</f>
        <v>4950</v>
      </c>
    </row>
    <row r="47" spans="1:11" ht="12" customHeight="1">
      <c r="A47" s="83"/>
      <c r="B47" s="93" t="s">
        <v>56</v>
      </c>
      <c r="C47" s="71"/>
      <c r="D47" s="71"/>
      <c r="E47" s="71"/>
      <c r="F47" s="71"/>
      <c r="G47" s="94">
        <f>G46+G45</f>
        <v>103950</v>
      </c>
    </row>
    <row r="48" spans="1:11" ht="12" customHeight="1">
      <c r="A48" s="83"/>
      <c r="B48" s="91" t="s">
        <v>57</v>
      </c>
      <c r="C48" s="72"/>
      <c r="D48" s="72"/>
      <c r="E48" s="72"/>
      <c r="F48" s="72"/>
      <c r="G48" s="92">
        <f>G12</f>
        <v>126500</v>
      </c>
    </row>
    <row r="49" spans="1:7" ht="12" customHeight="1">
      <c r="A49" s="83"/>
      <c r="B49" s="95" t="s">
        <v>58</v>
      </c>
      <c r="C49" s="96"/>
      <c r="D49" s="96"/>
      <c r="E49" s="96"/>
      <c r="F49" s="96"/>
      <c r="G49" s="97">
        <f>G48-G47</f>
        <v>22550</v>
      </c>
    </row>
    <row r="50" spans="1:7" ht="12" customHeight="1">
      <c r="A50" s="83"/>
      <c r="B50" s="84" t="s">
        <v>59</v>
      </c>
      <c r="C50" s="85"/>
      <c r="D50" s="85"/>
      <c r="E50" s="85"/>
      <c r="F50" s="85"/>
      <c r="G50" s="80"/>
    </row>
    <row r="51" spans="1:7" ht="12.75" customHeight="1" thickBot="1">
      <c r="A51" s="83"/>
      <c r="B51" s="98"/>
      <c r="C51" s="85"/>
      <c r="D51" s="85"/>
      <c r="E51" s="85"/>
      <c r="F51" s="85"/>
      <c r="G51" s="80"/>
    </row>
    <row r="52" spans="1:7" ht="12" customHeight="1">
      <c r="A52" s="83"/>
      <c r="B52" s="109" t="s">
        <v>60</v>
      </c>
      <c r="C52" s="110"/>
      <c r="D52" s="110"/>
      <c r="E52" s="110"/>
      <c r="F52" s="111"/>
      <c r="G52" s="80"/>
    </row>
    <row r="53" spans="1:7" ht="12" customHeight="1">
      <c r="A53" s="83"/>
      <c r="B53" s="112" t="s">
        <v>61</v>
      </c>
      <c r="C53" s="82"/>
      <c r="D53" s="82"/>
      <c r="E53" s="82"/>
      <c r="F53" s="113"/>
      <c r="G53" s="80"/>
    </row>
    <row r="54" spans="1:7" ht="12" customHeight="1">
      <c r="A54" s="83"/>
      <c r="B54" s="112" t="s">
        <v>62</v>
      </c>
      <c r="C54" s="82"/>
      <c r="D54" s="82"/>
      <c r="E54" s="82"/>
      <c r="F54" s="113"/>
      <c r="G54" s="80"/>
    </row>
    <row r="55" spans="1:7" ht="12" customHeight="1">
      <c r="A55" s="83"/>
      <c r="B55" s="112" t="s">
        <v>63</v>
      </c>
      <c r="C55" s="82"/>
      <c r="D55" s="82"/>
      <c r="E55" s="82"/>
      <c r="F55" s="113"/>
      <c r="G55" s="80"/>
    </row>
    <row r="56" spans="1:7" ht="12" customHeight="1">
      <c r="A56" s="83"/>
      <c r="B56" s="112" t="s">
        <v>64</v>
      </c>
      <c r="C56" s="82"/>
      <c r="D56" s="82"/>
      <c r="E56" s="82"/>
      <c r="F56" s="113"/>
      <c r="G56" s="80"/>
    </row>
    <row r="57" spans="1:7" ht="12" customHeight="1">
      <c r="A57" s="83"/>
      <c r="B57" s="112" t="s">
        <v>65</v>
      </c>
      <c r="C57" s="82"/>
      <c r="D57" s="82"/>
      <c r="E57" s="82"/>
      <c r="F57" s="113"/>
      <c r="G57" s="80"/>
    </row>
    <row r="58" spans="1:7" ht="12.75" customHeight="1" thickBot="1">
      <c r="A58" s="83"/>
      <c r="B58" s="114" t="s">
        <v>66</v>
      </c>
      <c r="C58" s="115"/>
      <c r="D58" s="115"/>
      <c r="E58" s="115"/>
      <c r="F58" s="116"/>
      <c r="G58" s="80"/>
    </row>
    <row r="59" spans="1:7" ht="12.75" customHeight="1">
      <c r="A59" s="83"/>
      <c r="B59" s="107"/>
      <c r="C59" s="82"/>
      <c r="D59" s="82"/>
      <c r="E59" s="82"/>
      <c r="F59" s="82"/>
      <c r="G59" s="80"/>
    </row>
    <row r="60" spans="1:7" ht="15" customHeight="1" thickBot="1">
      <c r="A60" s="83"/>
      <c r="B60" s="139" t="s">
        <v>67</v>
      </c>
      <c r="C60" s="140"/>
      <c r="D60" s="106"/>
      <c r="E60" s="74"/>
      <c r="F60" s="74"/>
      <c r="G60" s="80"/>
    </row>
    <row r="61" spans="1:7" ht="12" customHeight="1">
      <c r="A61" s="83"/>
      <c r="B61" s="100" t="s">
        <v>52</v>
      </c>
      <c r="C61" s="134" t="s">
        <v>68</v>
      </c>
      <c r="D61" s="135" t="s">
        <v>69</v>
      </c>
      <c r="E61" s="74"/>
      <c r="F61" s="74"/>
      <c r="G61" s="80"/>
    </row>
    <row r="62" spans="1:7" ht="12" customHeight="1">
      <c r="A62" s="83"/>
      <c r="B62" s="101" t="s">
        <v>70</v>
      </c>
      <c r="C62" s="75">
        <v>30000</v>
      </c>
      <c r="D62" s="102">
        <f>(C62/C68)</f>
        <v>0.35518931590537756</v>
      </c>
      <c r="E62" s="74"/>
      <c r="F62" s="74"/>
      <c r="G62" s="80"/>
    </row>
    <row r="63" spans="1:7" ht="12" customHeight="1">
      <c r="A63" s="83"/>
      <c r="B63" s="101" t="s">
        <v>71</v>
      </c>
      <c r="C63" s="76">
        <v>0</v>
      </c>
      <c r="D63" s="102">
        <v>0</v>
      </c>
      <c r="E63" s="74"/>
      <c r="F63" s="74"/>
      <c r="G63" s="80"/>
    </row>
    <row r="64" spans="1:7" ht="12" customHeight="1">
      <c r="A64" s="83"/>
      <c r="B64" s="101" t="s">
        <v>72</v>
      </c>
      <c r="C64" s="75">
        <v>0</v>
      </c>
      <c r="D64" s="102">
        <f>(C64/C68)</f>
        <v>0</v>
      </c>
      <c r="E64" s="74"/>
      <c r="F64" s="74"/>
      <c r="G64" s="80"/>
    </row>
    <row r="65" spans="1:7" ht="12" customHeight="1">
      <c r="A65" s="83"/>
      <c r="B65" s="101" t="s">
        <v>41</v>
      </c>
      <c r="C65" s="75">
        <v>6962</v>
      </c>
      <c r="D65" s="102">
        <f>(C65/C68)</f>
        <v>8.2427600577774623E-2</v>
      </c>
      <c r="E65" s="74"/>
      <c r="F65" s="74"/>
      <c r="G65" s="80"/>
    </row>
    <row r="66" spans="1:7" ht="12" customHeight="1">
      <c r="A66" s="83"/>
      <c r="B66" s="101" t="s">
        <v>73</v>
      </c>
      <c r="C66" s="77">
        <v>2500</v>
      </c>
      <c r="D66" s="102">
        <f>(C66/C68)</f>
        <v>2.9599109658781465E-2</v>
      </c>
      <c r="E66" s="79"/>
      <c r="F66" s="79"/>
      <c r="G66" s="80"/>
    </row>
    <row r="67" spans="1:7" ht="12" customHeight="1">
      <c r="A67" s="83"/>
      <c r="B67" s="101" t="s">
        <v>74</v>
      </c>
      <c r="C67" s="77">
        <v>45000</v>
      </c>
      <c r="D67" s="102">
        <f>(C67/C68)</f>
        <v>0.53278397385806631</v>
      </c>
      <c r="E67" s="79"/>
      <c r="F67" s="79"/>
      <c r="G67" s="80"/>
    </row>
    <row r="68" spans="1:7" ht="12.75" customHeight="1" thickBot="1">
      <c r="A68" s="83"/>
      <c r="B68" s="103" t="s">
        <v>75</v>
      </c>
      <c r="C68" s="104">
        <f>SUM(C62:C67)</f>
        <v>84462</v>
      </c>
      <c r="D68" s="105">
        <f>SUM(D62:D67)</f>
        <v>1</v>
      </c>
      <c r="E68" s="79"/>
      <c r="F68" s="79"/>
      <c r="G68" s="80"/>
    </row>
    <row r="69" spans="1:7" ht="12" customHeight="1">
      <c r="A69" s="83"/>
      <c r="B69" s="98"/>
      <c r="C69" s="85"/>
      <c r="D69" s="85"/>
      <c r="E69" s="85"/>
      <c r="F69" s="85"/>
      <c r="G69" s="80"/>
    </row>
    <row r="70" spans="1:7" ht="12.75" customHeight="1">
      <c r="A70" s="83"/>
      <c r="B70" s="99"/>
      <c r="C70" s="85"/>
      <c r="D70" s="85"/>
      <c r="E70" s="85"/>
      <c r="F70" s="85"/>
      <c r="G70" s="80"/>
    </row>
    <row r="71" spans="1:7" ht="12" customHeight="1" thickBot="1">
      <c r="A71" s="73"/>
      <c r="B71" s="118"/>
      <c r="C71" s="119" t="s">
        <v>76</v>
      </c>
      <c r="D71" s="120"/>
      <c r="E71" s="121"/>
      <c r="F71" s="78"/>
      <c r="G71" s="80"/>
    </row>
    <row r="72" spans="1:7" ht="12" customHeight="1">
      <c r="A72" s="83"/>
      <c r="B72" s="122" t="s">
        <v>77</v>
      </c>
      <c r="C72" s="123">
        <v>40</v>
      </c>
      <c r="D72" s="123">
        <v>45</v>
      </c>
      <c r="E72" s="124">
        <v>50</v>
      </c>
      <c r="F72" s="117"/>
      <c r="G72" s="81"/>
    </row>
    <row r="73" spans="1:7" ht="12.75" customHeight="1" thickBot="1">
      <c r="A73" s="83"/>
      <c r="B73" s="103" t="s">
        <v>78</v>
      </c>
      <c r="C73" s="104">
        <f>(G47/C72)</f>
        <v>2598.75</v>
      </c>
      <c r="D73" s="104">
        <f>(G47/D72)</f>
        <v>2310</v>
      </c>
      <c r="E73" s="125">
        <f>(G47/E72)</f>
        <v>2079</v>
      </c>
      <c r="F73" s="117"/>
      <c r="G73" s="81"/>
    </row>
    <row r="74" spans="1:7" ht="15.6" customHeight="1">
      <c r="A74" s="83"/>
      <c r="B74" s="108" t="s">
        <v>79</v>
      </c>
      <c r="C74" s="82"/>
      <c r="D74" s="82"/>
      <c r="E74" s="82"/>
      <c r="F74" s="82"/>
      <c r="G74" s="82"/>
    </row>
  </sheetData>
  <mergeCells count="8">
    <mergeCell ref="B17:G17"/>
    <mergeCell ref="B60:C60"/>
    <mergeCell ref="E9:F9"/>
    <mergeCell ref="E10:F10"/>
    <mergeCell ref="E11:F11"/>
    <mergeCell ref="E13:F13"/>
    <mergeCell ref="E14:F14"/>
    <mergeCell ref="E15:F15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9697061E5B77846A271EEEC38A073E3" ma:contentTypeVersion="4" ma:contentTypeDescription="Crear nuevo documento." ma:contentTypeScope="" ma:versionID="5bf5ccadf810987d5d1ebb8d4cf09a89">
  <xsd:schema xmlns:xsd="http://www.w3.org/2001/XMLSchema" xmlns:xs="http://www.w3.org/2001/XMLSchema" xmlns:p="http://schemas.microsoft.com/office/2006/metadata/properties" xmlns:ns2="10b82782-c0f5-416e-ae65-72e3340045c9" xmlns:ns3="bea4a5c6-dd9c-492d-ab53-e1e14423e944" targetNamespace="http://schemas.microsoft.com/office/2006/metadata/properties" ma:root="true" ma:fieldsID="9af12570691e92a3aeadeec3feb00083" ns2:_="" ns3:_="">
    <xsd:import namespace="10b82782-c0f5-416e-ae65-72e3340045c9"/>
    <xsd:import namespace="bea4a5c6-dd9c-492d-ab53-e1e14423e94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b82782-c0f5-416e-ae65-72e3340045c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a4a5c6-dd9c-492d-ab53-e1e14423e94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6A716FE-0CAD-4FA9-8AE1-7F501651F525}"/>
</file>

<file path=customXml/itemProps2.xml><?xml version="1.0" encoding="utf-8"?>
<ds:datastoreItem xmlns:ds="http://schemas.openxmlformats.org/officeDocument/2006/customXml" ds:itemID="{BF2A71A7-6592-4371-9B17-995B4E802AD1}"/>
</file>

<file path=customXml/itemProps3.xml><?xml version="1.0" encoding="utf-8"?>
<ds:datastoreItem xmlns:ds="http://schemas.openxmlformats.org/officeDocument/2006/customXml" ds:itemID="{C5753AC9-5E95-4D2C-86DD-2C04C3A3B4C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Enrique Veas Ledezma</dc:creator>
  <cp:keywords/>
  <dc:description/>
  <cp:lastModifiedBy>Valenzuela Pulgar Carolina Mónica</cp:lastModifiedBy>
  <cp:revision/>
  <dcterms:created xsi:type="dcterms:W3CDTF">2020-11-27T12:49:26Z</dcterms:created>
  <dcterms:modified xsi:type="dcterms:W3CDTF">2022-06-22T19:46:32Z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0x01010039697061E5B77846A271EEEC38A073E3</vt:lpwstr>
  </property>
</Properties>
</file>