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Illapel\"/>
    </mc:Choice>
  </mc:AlternateContent>
  <xr:revisionPtr revIDLastSave="10" documentId="11_377CBE2DA98C30AF8C5E251EDFA8DD481CDFC5E2" xr6:coauthVersionLast="47" xr6:coauthVersionMax="47" xr10:uidLastSave="{AE9ADBD2-3A2D-4197-B6B8-780CFCE8D299}"/>
  <bookViews>
    <workbookView xWindow="0" yWindow="0" windowWidth="17970" windowHeight="6030" xr2:uid="{00000000-000D-0000-FFFF-FFFF00000000}"/>
  </bookViews>
  <sheets>
    <sheet name="Palto" sheetId="1" r:id="rId1"/>
  </sheets>
  <definedNames>
    <definedName name="_xlnm.Print_Area" localSheetId="0">Palto!$A$1:$G$89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1" l="1"/>
  <c r="G56" i="1"/>
  <c r="G57" i="1"/>
  <c r="G43" i="1"/>
  <c r="G26" i="1"/>
  <c r="G58" i="1" l="1"/>
  <c r="C81" i="1"/>
  <c r="G46" i="1"/>
  <c r="G47" i="1"/>
  <c r="D87" i="1" l="1"/>
  <c r="G12" i="1"/>
  <c r="G37" i="1"/>
  <c r="G36" i="1"/>
  <c r="G44" i="1"/>
  <c r="G45" i="1"/>
  <c r="G51" i="1"/>
  <c r="G22" i="1"/>
  <c r="G23" i="1"/>
  <c r="G24" i="1"/>
  <c r="G25" i="1"/>
  <c r="G21" i="1"/>
  <c r="G52" i="1" l="1"/>
  <c r="C80" i="1"/>
  <c r="G38" i="1"/>
  <c r="G27" i="1"/>
  <c r="C77" i="1" s="1"/>
  <c r="C79" i="1" l="1"/>
  <c r="G60" i="1"/>
  <c r="G61" i="1" s="1"/>
  <c r="C78" i="1"/>
  <c r="G63" i="1"/>
  <c r="C82" i="1" l="1"/>
  <c r="G62" i="1" l="1"/>
  <c r="D88" i="1" s="1"/>
  <c r="C83" i="1"/>
  <c r="D82" i="1" s="1"/>
  <c r="D77" i="1" l="1"/>
  <c r="D80" i="1"/>
  <c r="D81" i="1"/>
  <c r="D79" i="1"/>
  <c r="C88" i="1"/>
  <c r="E88" i="1"/>
  <c r="G64" i="1"/>
  <c r="D83" i="1" l="1"/>
</calcChain>
</file>

<file path=xl/sharedStrings.xml><?xml version="1.0" encoding="utf-8"?>
<sst xmlns="http://schemas.openxmlformats.org/spreadsheetml/2006/main" count="156" uniqueCount="110">
  <si>
    <t>RUBRO O CULTIVO</t>
  </si>
  <si>
    <t>Palto (año 5)</t>
  </si>
  <si>
    <t>RENDIMIENTO (Kg/ha)</t>
  </si>
  <si>
    <t>VARIEDAD</t>
  </si>
  <si>
    <t>Hass</t>
  </si>
  <si>
    <t>FECHA ESTIMADA  PRECIO VENTA</t>
  </si>
  <si>
    <t>Agosto - Diciembre</t>
  </si>
  <si>
    <t>NIVEL TECNOLÓGICO</t>
  </si>
  <si>
    <t>Medio</t>
  </si>
  <si>
    <t>PRECIO ESPERADO ($/Kg)</t>
  </si>
  <si>
    <t>REGIÓN</t>
  </si>
  <si>
    <t>Coquimbo</t>
  </si>
  <si>
    <t>INGRESO ESPERADO, con IVA ($)</t>
  </si>
  <si>
    <t>AGENCIA DE ÁREA</t>
  </si>
  <si>
    <t>Illapel</t>
  </si>
  <si>
    <t>DESTINO PRODUCCION</t>
  </si>
  <si>
    <t>MERCADO INTERNO</t>
  </si>
  <si>
    <t>COMUNA/LOCALIDAD</t>
  </si>
  <si>
    <t>Todas las comunas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</si>
  <si>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</si>
  <si>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</si>
  <si>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</si>
  <si>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</si>
  <si>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</si>
  <si>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</si>
  <si>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</si>
  <si>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</si>
  <si>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</si>
  <si>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</si>
  <si>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</si>
  <si>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</si>
  <si>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 de producción, sanidad y pintura de cortes</t>
  </si>
  <si>
    <t>JH</t>
  </si>
  <si>
    <t>Todo el año</t>
  </si>
  <si>
    <t>Colocación de Puntales</t>
  </si>
  <si>
    <t>Enero - Junio</t>
  </si>
  <si>
    <t>Riego y Aplicación de Fertilizantes</t>
  </si>
  <si>
    <t>Aplicación de productos fitosanitarios</t>
  </si>
  <si>
    <t>Noviembre - Febrero</t>
  </si>
  <si>
    <t>Control de Malezas</t>
  </si>
  <si>
    <t>Cosecha y selección del producto</t>
  </si>
  <si>
    <t>Subtotal Jornadas Hombre</t>
  </si>
  <si>
    <t>JORNADAS ANIMAL</t>
  </si>
  <si>
    <t xml:space="preserve"> </t>
  </si>
  <si>
    <t>Subtotal Jornadas Animal</t>
  </si>
  <si>
    <t>MAQUINARIA</t>
  </si>
  <si>
    <t>Maquinaria aplicación de agroquimico</t>
  </si>
  <si>
    <t>JM</t>
  </si>
  <si>
    <t>Mayo</t>
  </si>
  <si>
    <t>Maquinaria aplicación de herbicidas</t>
  </si>
  <si>
    <t>Subtotal Costo Maquinaria</t>
  </si>
  <si>
    <t>INSUMOS</t>
  </si>
  <si>
    <t>Insumos</t>
  </si>
  <si>
    <t>Unidad (Kg/l/u)</t>
  </si>
  <si>
    <t>Cantidad (Kg/l/u)</t>
  </si>
  <si>
    <t>FERTILIZANTE</t>
  </si>
  <si>
    <t>Ultrasol Especial Palto</t>
  </si>
  <si>
    <t>kg</t>
  </si>
  <si>
    <t xml:space="preserve">Septiembre - Mayo </t>
  </si>
  <si>
    <t>Ultrasol Producción</t>
  </si>
  <si>
    <t>Noviembre - Mayo</t>
  </si>
  <si>
    <t>Nitrato de Calcio</t>
  </si>
  <si>
    <t>Octubre - Noviembre</t>
  </si>
  <si>
    <t>Microrexene Zn 15</t>
  </si>
  <si>
    <t>Septiembre - Octubre</t>
  </si>
  <si>
    <t xml:space="preserve">Basfoliar Boro </t>
  </si>
  <si>
    <t>Lt</t>
  </si>
  <si>
    <t>HERBICIDA</t>
  </si>
  <si>
    <t xml:space="preserve">Glifosato 48 % </t>
  </si>
  <si>
    <t>INSECTICIDA</t>
  </si>
  <si>
    <t>Vertimec</t>
  </si>
  <si>
    <t>Octubre - DIciembre</t>
  </si>
  <si>
    <t>Subtotal Insumos</t>
  </si>
  <si>
    <t>OTROS</t>
  </si>
  <si>
    <t>Item</t>
  </si>
  <si>
    <t>Electricidad</t>
  </si>
  <si>
    <t>Kw/hora</t>
  </si>
  <si>
    <t>3100</t>
  </si>
  <si>
    <t>Todo El año</t>
  </si>
  <si>
    <t>200</t>
  </si>
  <si>
    <t>Polinización</t>
  </si>
  <si>
    <t xml:space="preserve">Unidad  </t>
  </si>
  <si>
    <t>Octubre - 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</si>
  <si>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</si>
  <si>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</si>
  <si>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</si>
  <si>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</si>
  <si>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</si>
  <si>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</si>
  <si>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</si>
  <si>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</si>
  <si>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</si>
  <si>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</si>
  <si>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</si>
  <si>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</si>
  <si>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</si>
  <si>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</si>
  <si>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</si>
  <si>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</si>
  <si>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</si>
  <si>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</si>
  <si>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</si>
  <si>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</si>
  <si>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</si>
  <si>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</si>
  <si>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</si>
  <si>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</si>
  <si>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 (kg/hà)</t>
  </si>
  <si>
    <t>Costo unitario ($/ 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</si>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</sst>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14"/>
      <color rgb="FF0C3468"/>
      <name val="Arial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4" fillId="0" borderId="19"/>
  </cellStyleXfs>
  <cellXfs count="16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0" fillId="2" borderId="10" xfId="0" applyFill="1" applyBorder="1"/>
    <xf numFmtId="0" fontId="1" fillId="2" borderId="11" xfId="0" applyFont="1" applyFill="1" applyBorder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/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1" fillId="2" borderId="12" xfId="0" applyNumberFormat="1" applyFont="1" applyFill="1" applyBorder="1"/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0" fillId="2" borderId="21" xfId="0" applyFill="1" applyBorder="1"/>
    <xf numFmtId="0" fontId="0" fillId="0" borderId="19" xfId="0" applyNumberFormat="1" applyBorder="1"/>
    <xf numFmtId="166" fontId="2" fillId="2" borderId="6" xfId="0" applyNumberFormat="1" applyFont="1" applyFill="1" applyBorder="1" applyAlignment="1">
      <alignment horizontal="right" wrapText="1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right" wrapText="1"/>
    </xf>
    <xf numFmtId="0" fontId="1" fillId="2" borderId="12" xfId="0" applyFont="1" applyFill="1" applyBorder="1" applyAlignment="1">
      <alignment horizontal="right"/>
    </xf>
    <xf numFmtId="3" fontId="1" fillId="2" borderId="12" xfId="0" applyNumberFormat="1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2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3" fillId="3" borderId="6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/>
    <xf numFmtId="0" fontId="2" fillId="2" borderId="6" xfId="0" applyFont="1" applyFill="1" applyBorder="1"/>
    <xf numFmtId="17" fontId="6" fillId="0" borderId="57" xfId="1" applyNumberFormat="1" applyFont="1" applyBorder="1" applyAlignment="1">
      <alignment horizontal="right" vertical="center"/>
    </xf>
    <xf numFmtId="49" fontId="7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7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vertical="center"/>
    </xf>
    <xf numFmtId="49" fontId="7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3" fontId="2" fillId="2" borderId="18" xfId="0" applyNumberFormat="1" applyFont="1" applyFill="1" applyBorder="1" applyAlignment="1">
      <alignment horizontal="right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49" fontId="7" fillId="3" borderId="51" xfId="0" applyNumberFormat="1" applyFont="1" applyFill="1" applyBorder="1" applyAlignment="1">
      <alignment horizontal="center" vertical="center" wrapText="1"/>
    </xf>
    <xf numFmtId="49" fontId="7" fillId="3" borderId="51" xfId="0" applyNumberFormat="1" applyFont="1" applyFill="1" applyBorder="1" applyAlignment="1">
      <alignment horizontal="right" vertical="center" wrapText="1"/>
    </xf>
    <xf numFmtId="49" fontId="3" fillId="3" borderId="50" xfId="0" applyNumberFormat="1" applyFont="1" applyFill="1" applyBorder="1" applyAlignment="1">
      <alignment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vertical="center"/>
    </xf>
    <xf numFmtId="3" fontId="3" fillId="3" borderId="50" xfId="0" applyNumberFormat="1" applyFont="1" applyFill="1" applyBorder="1" applyAlignment="1">
      <alignment horizontal="center" vertical="center"/>
    </xf>
    <xf numFmtId="0" fontId="2" fillId="2" borderId="52" xfId="0" applyFont="1" applyFill="1" applyBorder="1"/>
    <xf numFmtId="0" fontId="2" fillId="2" borderId="53" xfId="0" applyFont="1" applyFill="1" applyBorder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/>
    <xf numFmtId="3" fontId="2" fillId="2" borderId="53" xfId="0" applyNumberFormat="1" applyFont="1" applyFill="1" applyBorder="1" applyAlignment="1">
      <alignment horizontal="right"/>
    </xf>
    <xf numFmtId="49" fontId="7" fillId="3" borderId="51" xfId="0" applyNumberFormat="1" applyFont="1" applyFill="1" applyBorder="1" applyAlignment="1">
      <alignment horizontal="center"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3" fontId="2" fillId="2" borderId="22" xfId="0" applyNumberFormat="1" applyFont="1" applyFill="1" applyBorder="1" applyAlignment="1">
      <alignment horizontal="right"/>
    </xf>
    <xf numFmtId="49" fontId="7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4" fontId="7" fillId="5" borderId="25" xfId="0" applyNumberFormat="1" applyFont="1" applyFill="1" applyBorder="1" applyAlignment="1">
      <alignment vertical="center"/>
    </xf>
    <xf numFmtId="49" fontId="7" fillId="3" borderId="26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164" fontId="7" fillId="3" borderId="27" xfId="0" applyNumberFormat="1" applyFont="1" applyFill="1" applyBorder="1" applyAlignment="1">
      <alignment vertical="center"/>
    </xf>
    <xf numFmtId="49" fontId="7" fillId="5" borderId="26" xfId="0" applyNumberFormat="1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164" fontId="7" fillId="5" borderId="27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164" fontId="7" fillId="2" borderId="19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vertical="center"/>
    </xf>
    <xf numFmtId="49" fontId="5" fillId="2" borderId="40" xfId="0" applyNumberFormat="1" applyFont="1" applyFill="1" applyBorder="1" applyAlignment="1">
      <alignment vertical="center"/>
    </xf>
    <xf numFmtId="0" fontId="2" fillId="2" borderId="41" xfId="0" applyFont="1" applyFill="1" applyBorder="1"/>
    <xf numFmtId="0" fontId="2" fillId="2" borderId="42" xfId="0" applyFont="1" applyFill="1" applyBorder="1"/>
    <xf numFmtId="49" fontId="2" fillId="2" borderId="43" xfId="0" applyNumberFormat="1" applyFont="1" applyFill="1" applyBorder="1" applyAlignment="1">
      <alignment vertical="center"/>
    </xf>
    <xf numFmtId="0" fontId="2" fillId="2" borderId="19" xfId="0" applyFont="1" applyFill="1" applyBorder="1"/>
    <xf numFmtId="0" fontId="2" fillId="2" borderId="44" xfId="0" applyFont="1" applyFill="1" applyBorder="1"/>
    <xf numFmtId="49" fontId="2" fillId="2" borderId="45" xfId="0" applyNumberFormat="1" applyFont="1" applyFill="1" applyBorder="1" applyAlignment="1">
      <alignment vertical="center"/>
    </xf>
    <xf numFmtId="0" fontId="2" fillId="2" borderId="46" xfId="0" applyFont="1" applyFill="1" applyBorder="1"/>
    <xf numFmtId="0" fontId="2" fillId="2" borderId="47" xfId="0" applyFont="1" applyFill="1" applyBorder="1"/>
    <xf numFmtId="0" fontId="2" fillId="8" borderId="39" xfId="0" applyFont="1" applyFill="1" applyBorder="1"/>
    <xf numFmtId="0" fontId="2" fillId="6" borderId="19" xfId="0" applyFont="1" applyFill="1" applyBorder="1"/>
    <xf numFmtId="49" fontId="5" fillId="7" borderId="30" xfId="0" applyNumberFormat="1" applyFont="1" applyFill="1" applyBorder="1" applyAlignment="1">
      <alignment vertical="center"/>
    </xf>
    <xf numFmtId="49" fontId="5" fillId="7" borderId="20" xfId="0" applyNumberFormat="1" applyFont="1" applyFill="1" applyBorder="1" applyAlignment="1">
      <alignment horizontal="center" vertical="center"/>
    </xf>
    <xf numFmtId="49" fontId="2" fillId="7" borderId="31" xfId="0" applyNumberFormat="1" applyFont="1" applyFill="1" applyBorder="1" applyAlignment="1">
      <alignment horizontal="center"/>
    </xf>
    <xf numFmtId="49" fontId="5" fillId="2" borderId="32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3" xfId="0" applyNumberFormat="1" applyFont="1" applyFill="1" applyBorder="1"/>
    <xf numFmtId="165" fontId="5" fillId="2" borderId="6" xfId="0" applyNumberFormat="1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49" fontId="5" fillId="7" borderId="34" xfId="0" applyNumberFormat="1" applyFont="1" applyFill="1" applyBorder="1" applyAlignment="1">
      <alignment vertical="center"/>
    </xf>
    <xf numFmtId="165" fontId="5" fillId="7" borderId="35" xfId="0" applyNumberFormat="1" applyFont="1" applyFill="1" applyBorder="1" applyAlignment="1">
      <alignment vertical="center"/>
    </xf>
    <xf numFmtId="9" fontId="5" fillId="7" borderId="36" xfId="0" applyNumberFormat="1" applyFont="1" applyFill="1" applyBorder="1" applyAlignment="1">
      <alignment vertical="center"/>
    </xf>
    <xf numFmtId="49" fontId="5" fillId="7" borderId="48" xfId="0" applyNumberFormat="1" applyFont="1" applyFill="1" applyBorder="1" applyAlignment="1">
      <alignment vertical="center"/>
    </xf>
    <xf numFmtId="3" fontId="5" fillId="7" borderId="49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horizontal="right" vertical="center"/>
    </xf>
    <xf numFmtId="165" fontId="5" fillId="7" borderId="36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horizontal="right"/>
    </xf>
    <xf numFmtId="0" fontId="12" fillId="0" borderId="0" xfId="0" applyNumberFormat="1" applyFont="1"/>
    <xf numFmtId="0" fontId="13" fillId="0" borderId="0" xfId="0" applyFont="1"/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49" fontId="2" fillId="2" borderId="58" xfId="0" applyNumberFormat="1" applyFont="1" applyFill="1" applyBorder="1" applyAlignment="1">
      <alignment vertical="center" wrapText="1"/>
    </xf>
    <xf numFmtId="49" fontId="5" fillId="2" borderId="50" xfId="0" applyNumberFormat="1" applyFont="1" applyFill="1" applyBorder="1" applyAlignment="1">
      <alignment horizontal="left" vertical="center"/>
    </xf>
    <xf numFmtId="49" fontId="2" fillId="2" borderId="50" xfId="0" applyNumberFormat="1" applyFont="1" applyFill="1" applyBorder="1" applyAlignment="1">
      <alignment horizontal="center" vertical="center"/>
    </xf>
    <xf numFmtId="0" fontId="2" fillId="2" borderId="50" xfId="0" applyNumberFormat="1" applyFont="1" applyFill="1" applyBorder="1" applyAlignment="1">
      <alignment horizontal="center" vertical="center"/>
    </xf>
    <xf numFmtId="3" fontId="2" fillId="2" borderId="50" xfId="0" applyNumberFormat="1" applyFont="1" applyFill="1" applyBorder="1" applyAlignment="1">
      <alignment horizontal="center" vertical="center"/>
    </xf>
    <xf numFmtId="49" fontId="2" fillId="2" borderId="50" xfId="0" applyNumberFormat="1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49" fontId="3" fillId="3" borderId="59" xfId="0" applyNumberFormat="1" applyFont="1" applyFill="1" applyBorder="1" applyAlignment="1">
      <alignment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right" vertical="center"/>
    </xf>
    <xf numFmtId="0" fontId="3" fillId="3" borderId="59" xfId="0" applyFont="1" applyFill="1" applyBorder="1" applyAlignment="1">
      <alignment vertical="center"/>
    </xf>
    <xf numFmtId="3" fontId="3" fillId="3" borderId="59" xfId="0" applyNumberFormat="1" applyFont="1" applyFill="1" applyBorder="1" applyAlignment="1">
      <alignment horizontal="center" vertical="center"/>
    </xf>
    <xf numFmtId="49" fontId="14" fillId="9" borderId="50" xfId="0" applyNumberFormat="1" applyFont="1" applyFill="1" applyBorder="1" applyAlignment="1">
      <alignment horizontal="left" vertical="center"/>
    </xf>
    <xf numFmtId="49" fontId="14" fillId="9" borderId="50" xfId="0" applyNumberFormat="1" applyFont="1" applyFill="1" applyBorder="1" applyAlignment="1">
      <alignment horizontal="center" vertical="center" wrapText="1"/>
    </xf>
    <xf numFmtId="49" fontId="14" fillId="9" borderId="50" xfId="0" applyNumberFormat="1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vertical="center"/>
    </xf>
    <xf numFmtId="2" fontId="2" fillId="2" borderId="6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49" fontId="11" fillId="8" borderId="54" xfId="0" applyNumberFormat="1" applyFont="1" applyFill="1" applyBorder="1" applyAlignment="1">
      <alignment horizontal="center" vertical="center"/>
    </xf>
    <xf numFmtId="49" fontId="11" fillId="8" borderId="55" xfId="0" applyNumberFormat="1" applyFont="1" applyFill="1" applyBorder="1" applyAlignment="1">
      <alignment horizontal="center" vertical="center"/>
    </xf>
    <xf numFmtId="49" fontId="11" fillId="8" borderId="56" xfId="0" applyNumberFormat="1" applyFont="1" applyFill="1" applyBorder="1" applyAlignment="1">
      <alignment horizontal="center" vertical="center"/>
    </xf>
    <xf numFmtId="49" fontId="11" fillId="8" borderId="37" xfId="0" applyNumberFormat="1" applyFont="1" applyFill="1" applyBorder="1" applyAlignment="1">
      <alignment vertical="center"/>
    </xf>
    <xf numFmtId="0" fontId="5" fillId="8" borderId="38" xfId="0" applyFont="1" applyFill="1" applyBorder="1" applyAlignment="1">
      <alignment vertical="center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981074</xdr:colOff>
      <xdr:row>0</xdr:row>
      <xdr:rowOff>161925</xdr:rowOff>
    </xdr:from>
    <xdr:to>
      <xdr:col>7</xdr:col>
      <xdr:colOff>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074" y="161925"/>
          <a:ext cx="80676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1"/>
  <sheetViews>
    <sheetView showGridLines="0" tabSelected="1" topLeftCell="B31" zoomScaleNormal="100" workbookViewId="0">
      <selection activeCell="I60" sqref="I60"/>
    </sheetView>
  </sheetViews>
  <sheetFormatPr defaultColWidth="10.85546875" defaultRowHeight="11.25" customHeight="1"/>
  <cols>
    <col min="1" max="1" width="15.5703125" style="1" customWidth="1"/>
    <col min="2" max="2" width="38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32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6"/>
    </row>
    <row r="2" spans="1:7" ht="15" customHeight="1">
      <c r="A2" s="2"/>
      <c r="B2" s="2"/>
      <c r="C2" s="2"/>
      <c r="D2" s="2"/>
      <c r="E2" s="2"/>
      <c r="F2" s="2"/>
      <c r="G2" s="26"/>
    </row>
    <row r="3" spans="1:7" ht="15" customHeight="1">
      <c r="A3" s="2"/>
      <c r="B3" s="2"/>
      <c r="C3" s="2"/>
      <c r="D3" s="2"/>
      <c r="E3" s="2"/>
      <c r="F3" s="2"/>
      <c r="G3" s="26"/>
    </row>
    <row r="4" spans="1:7" ht="15" customHeight="1">
      <c r="A4" s="2"/>
      <c r="B4" s="2"/>
      <c r="C4" s="2"/>
      <c r="D4" s="2"/>
      <c r="E4" s="2"/>
      <c r="F4" s="2"/>
      <c r="G4" s="26"/>
    </row>
    <row r="5" spans="1:7" ht="15" customHeight="1">
      <c r="A5" s="2"/>
      <c r="B5" s="2"/>
      <c r="C5" s="2"/>
      <c r="D5" s="2"/>
      <c r="E5" s="2"/>
      <c r="F5" s="2"/>
      <c r="G5" s="26"/>
    </row>
    <row r="6" spans="1:7" ht="15" customHeight="1">
      <c r="A6" s="2"/>
      <c r="B6" s="2"/>
      <c r="C6" s="2"/>
      <c r="D6" s="2"/>
      <c r="E6" s="2"/>
      <c r="F6" s="2"/>
      <c r="G6" s="26"/>
    </row>
    <row r="7" spans="1:7" ht="15" customHeight="1">
      <c r="A7" s="2"/>
      <c r="B7" s="2"/>
      <c r="C7" s="2"/>
      <c r="D7" s="2"/>
      <c r="E7" s="2"/>
      <c r="F7" s="2"/>
      <c r="G7" s="26"/>
    </row>
    <row r="8" spans="1:7" ht="15" customHeight="1">
      <c r="A8" s="2"/>
      <c r="B8" s="3"/>
      <c r="C8" s="4"/>
      <c r="D8" s="2"/>
      <c r="E8" s="4"/>
      <c r="F8" s="4"/>
      <c r="G8" s="27"/>
    </row>
    <row r="9" spans="1:7" ht="12" customHeight="1">
      <c r="A9" s="5"/>
      <c r="B9" s="41" t="s">
        <v>0</v>
      </c>
      <c r="C9" s="7" t="s">
        <v>1</v>
      </c>
      <c r="D9" s="42"/>
      <c r="E9" s="149" t="s">
        <v>2</v>
      </c>
      <c r="F9" s="150"/>
      <c r="G9" s="37">
        <v>8000</v>
      </c>
    </row>
    <row r="10" spans="1:7" ht="15" customHeight="1">
      <c r="A10" s="5"/>
      <c r="B10" s="6" t="s">
        <v>3</v>
      </c>
      <c r="C10" s="33" t="s">
        <v>4</v>
      </c>
      <c r="D10" s="42"/>
      <c r="E10" s="151" t="s">
        <v>5</v>
      </c>
      <c r="F10" s="152"/>
      <c r="G10" s="7" t="s">
        <v>6</v>
      </c>
    </row>
    <row r="11" spans="1:7" ht="15" customHeight="1">
      <c r="A11" s="5"/>
      <c r="B11" s="6" t="s">
        <v>7</v>
      </c>
      <c r="C11" s="7" t="s">
        <v>8</v>
      </c>
      <c r="D11" s="42"/>
      <c r="E11" s="151" t="s">
        <v>9</v>
      </c>
      <c r="F11" s="152"/>
      <c r="G11" s="28">
        <v>2100</v>
      </c>
    </row>
    <row r="12" spans="1:7" ht="15" customHeight="1">
      <c r="A12" s="5"/>
      <c r="B12" s="6" t="s">
        <v>10</v>
      </c>
      <c r="C12" s="8" t="s">
        <v>11</v>
      </c>
      <c r="D12" s="42"/>
      <c r="E12" s="38" t="s">
        <v>12</v>
      </c>
      <c r="F12" s="39"/>
      <c r="G12" s="25">
        <f>G9*G11</f>
        <v>16800000</v>
      </c>
    </row>
    <row r="13" spans="1:7" ht="15" customHeight="1">
      <c r="A13" s="5"/>
      <c r="B13" s="6" t="s">
        <v>13</v>
      </c>
      <c r="C13" s="7" t="s">
        <v>14</v>
      </c>
      <c r="D13" s="42"/>
      <c r="E13" s="151" t="s">
        <v>15</v>
      </c>
      <c r="F13" s="152"/>
      <c r="G13" s="7" t="s">
        <v>16</v>
      </c>
    </row>
    <row r="14" spans="1:7" ht="15" customHeight="1">
      <c r="A14" s="5"/>
      <c r="B14" s="6" t="s">
        <v>17</v>
      </c>
      <c r="C14" s="7" t="s">
        <v>18</v>
      </c>
      <c r="D14" s="42"/>
      <c r="E14" s="151" t="s">
        <v>19</v>
      </c>
      <c r="F14" s="152"/>
      <c r="G14" s="7" t="s">
        <v>6</v>
      </c>
    </row>
    <row r="15" spans="1:7" ht="15" customHeight="1">
      <c r="A15" s="5"/>
      <c r="B15" s="6" t="s">
        <v>20</v>
      </c>
      <c r="C15" s="40">
        <v>44713</v>
      </c>
      <c r="D15" s="42"/>
      <c r="E15" s="160" t="s">
        <v>21</v>
      </c>
      <c r="F15" s="161"/>
      <c r="G15" s="8" t="s">
        <v>22</v>
      </c>
    </row>
    <row r="16" spans="1:7" ht="12" customHeight="1">
      <c r="A16" s="2"/>
      <c r="B16" s="9"/>
      <c r="C16" s="10"/>
      <c r="D16" s="11"/>
      <c r="E16" s="12"/>
      <c r="F16" s="12"/>
      <c r="G16" s="29"/>
    </row>
    <row r="17" spans="1:7" ht="12" customHeight="1">
      <c r="A17" s="13"/>
      <c r="B17" s="153" t="s">
        <v>23</v>
      </c>
      <c r="C17" s="154"/>
      <c r="D17" s="154"/>
      <c r="E17" s="154"/>
      <c r="F17" s="154"/>
      <c r="G17" s="154"/>
    </row>
    <row r="18" spans="1:7" ht="12" customHeight="1">
      <c r="A18" s="2"/>
      <c r="B18" s="14"/>
      <c r="C18" s="15"/>
      <c r="D18" s="15"/>
      <c r="E18" s="15"/>
      <c r="F18" s="16"/>
      <c r="G18" s="30"/>
    </row>
    <row r="19" spans="1:7" ht="12" customHeight="1">
      <c r="A19" s="5"/>
      <c r="B19" s="43" t="s">
        <v>24</v>
      </c>
      <c r="C19" s="44"/>
      <c r="D19" s="45"/>
      <c r="E19" s="45"/>
      <c r="F19" s="45"/>
      <c r="G19" s="46"/>
    </row>
    <row r="20" spans="1:7" ht="24" customHeight="1">
      <c r="A20" s="13"/>
      <c r="B20" s="47" t="s">
        <v>25</v>
      </c>
      <c r="C20" s="47" t="s">
        <v>26</v>
      </c>
      <c r="D20" s="47" t="s">
        <v>27</v>
      </c>
      <c r="E20" s="47" t="s">
        <v>28</v>
      </c>
      <c r="F20" s="47" t="s">
        <v>29</v>
      </c>
      <c r="G20" s="47" t="s">
        <v>30</v>
      </c>
    </row>
    <row r="21" spans="1:7" ht="15" customHeight="1">
      <c r="A21" s="13"/>
      <c r="B21" s="127" t="s">
        <v>31</v>
      </c>
      <c r="C21" s="128" t="s">
        <v>32</v>
      </c>
      <c r="D21" s="129">
        <v>10</v>
      </c>
      <c r="E21" s="128" t="s">
        <v>33</v>
      </c>
      <c r="F21" s="130">
        <v>25000</v>
      </c>
      <c r="G21" s="130">
        <f>D21*F21</f>
        <v>250000</v>
      </c>
    </row>
    <row r="22" spans="1:7" ht="15" customHeight="1">
      <c r="A22" s="13"/>
      <c r="B22" s="127" t="s">
        <v>34</v>
      </c>
      <c r="C22" s="128" t="s">
        <v>32</v>
      </c>
      <c r="D22" s="129">
        <v>5</v>
      </c>
      <c r="E22" s="128" t="s">
        <v>35</v>
      </c>
      <c r="F22" s="130">
        <v>25000</v>
      </c>
      <c r="G22" s="130">
        <f t="shared" ref="G22:G25" si="0">D22*F22</f>
        <v>125000</v>
      </c>
    </row>
    <row r="23" spans="1:7" ht="15" customHeight="1">
      <c r="A23" s="13"/>
      <c r="B23" s="127" t="s">
        <v>36</v>
      </c>
      <c r="C23" s="128" t="s">
        <v>32</v>
      </c>
      <c r="D23" s="131">
        <v>48</v>
      </c>
      <c r="E23" s="128" t="s">
        <v>33</v>
      </c>
      <c r="F23" s="130">
        <v>25000</v>
      </c>
      <c r="G23" s="130">
        <f t="shared" si="0"/>
        <v>1200000</v>
      </c>
    </row>
    <row r="24" spans="1:7" ht="15" customHeight="1">
      <c r="A24" s="13"/>
      <c r="B24" s="127" t="s">
        <v>37</v>
      </c>
      <c r="C24" s="128" t="s">
        <v>32</v>
      </c>
      <c r="D24" s="129">
        <v>3</v>
      </c>
      <c r="E24" s="128" t="s">
        <v>38</v>
      </c>
      <c r="F24" s="130">
        <v>25000</v>
      </c>
      <c r="G24" s="130">
        <f t="shared" si="0"/>
        <v>75000</v>
      </c>
    </row>
    <row r="25" spans="1:7" ht="15" customHeight="1">
      <c r="A25" s="13"/>
      <c r="B25" s="127" t="s">
        <v>39</v>
      </c>
      <c r="C25" s="128" t="s">
        <v>32</v>
      </c>
      <c r="D25" s="129">
        <v>6</v>
      </c>
      <c r="E25" s="128" t="s">
        <v>33</v>
      </c>
      <c r="F25" s="130">
        <v>25000</v>
      </c>
      <c r="G25" s="130">
        <f t="shared" si="0"/>
        <v>150000</v>
      </c>
    </row>
    <row r="26" spans="1:7" ht="15" customHeight="1">
      <c r="A26" s="13"/>
      <c r="B26" s="132" t="s">
        <v>40</v>
      </c>
      <c r="C26" s="128" t="s">
        <v>32</v>
      </c>
      <c r="D26" s="131">
        <v>28</v>
      </c>
      <c r="E26" s="128" t="s">
        <v>6</v>
      </c>
      <c r="F26" s="130">
        <v>25000</v>
      </c>
      <c r="G26" s="130">
        <f>D26*F26</f>
        <v>700000</v>
      </c>
    </row>
    <row r="27" spans="1:7" ht="12.75" customHeight="1">
      <c r="A27" s="13"/>
      <c r="B27" s="17" t="s">
        <v>41</v>
      </c>
      <c r="C27" s="18"/>
      <c r="D27" s="18"/>
      <c r="E27" s="18"/>
      <c r="F27" s="19"/>
      <c r="G27" s="35">
        <f>G21+G22+G23+G24+G25+G26</f>
        <v>2500000</v>
      </c>
    </row>
    <row r="28" spans="1:7" ht="12.75" customHeight="1">
      <c r="A28" s="13"/>
      <c r="B28" s="14"/>
      <c r="C28" s="16"/>
      <c r="D28" s="16"/>
      <c r="E28" s="16"/>
      <c r="F28" s="20"/>
      <c r="G28" s="31"/>
    </row>
    <row r="29" spans="1:7" ht="12.75" customHeight="1">
      <c r="A29" s="13"/>
      <c r="B29" s="49" t="s">
        <v>42</v>
      </c>
      <c r="C29" s="50"/>
      <c r="D29" s="51"/>
      <c r="E29" s="51"/>
      <c r="F29" s="52"/>
      <c r="G29" s="53"/>
    </row>
    <row r="30" spans="1:7" ht="12.75" customHeight="1">
      <c r="A30" s="13"/>
      <c r="B30" s="54" t="s">
        <v>25</v>
      </c>
      <c r="C30" s="55" t="s">
        <v>26</v>
      </c>
      <c r="D30" s="55" t="s">
        <v>27</v>
      </c>
      <c r="E30" s="54" t="s">
        <v>43</v>
      </c>
      <c r="F30" s="55" t="s">
        <v>29</v>
      </c>
      <c r="G30" s="54" t="s">
        <v>30</v>
      </c>
    </row>
    <row r="31" spans="1:7" ht="15.75" customHeight="1">
      <c r="A31" s="13"/>
      <c r="B31" s="56"/>
      <c r="C31" s="57" t="s">
        <v>43</v>
      </c>
      <c r="D31" s="57" t="s">
        <v>43</v>
      </c>
      <c r="E31" s="57" t="s">
        <v>43</v>
      </c>
      <c r="F31" s="58" t="s">
        <v>43</v>
      </c>
      <c r="G31" s="59"/>
    </row>
    <row r="32" spans="1:7" ht="12.75" customHeight="1">
      <c r="A32" s="13"/>
      <c r="B32" s="21" t="s">
        <v>44</v>
      </c>
      <c r="C32" s="22"/>
      <c r="D32" s="22"/>
      <c r="E32" s="22"/>
      <c r="F32" s="60"/>
      <c r="G32" s="36"/>
    </row>
    <row r="33" spans="1:9" ht="12.75" customHeight="1">
      <c r="A33" s="13"/>
      <c r="B33" s="61"/>
      <c r="C33" s="62"/>
      <c r="D33" s="62"/>
      <c r="E33" s="62"/>
      <c r="F33" s="63"/>
      <c r="G33" s="64"/>
    </row>
    <row r="34" spans="1:9" ht="12.75" customHeight="1">
      <c r="A34" s="13"/>
      <c r="B34" s="49" t="s">
        <v>45</v>
      </c>
      <c r="C34" s="50"/>
      <c r="D34" s="51"/>
      <c r="E34" s="51"/>
      <c r="F34" s="52"/>
      <c r="G34" s="53"/>
    </row>
    <row r="35" spans="1:9" ht="12" customHeight="1">
      <c r="A35" s="2"/>
      <c r="B35" s="65" t="s">
        <v>25</v>
      </c>
      <c r="C35" s="65" t="s">
        <v>26</v>
      </c>
      <c r="D35" s="65" t="s">
        <v>27</v>
      </c>
      <c r="E35" s="65" t="s">
        <v>28</v>
      </c>
      <c r="F35" s="66" t="s">
        <v>29</v>
      </c>
      <c r="G35" s="65" t="s">
        <v>30</v>
      </c>
    </row>
    <row r="36" spans="1:9" ht="15" customHeight="1">
      <c r="A36" s="5"/>
      <c r="B36" s="127" t="s">
        <v>46</v>
      </c>
      <c r="C36" s="128" t="s">
        <v>47</v>
      </c>
      <c r="D36" s="148">
        <v>0.29166666666666669</v>
      </c>
      <c r="E36" s="128" t="s">
        <v>48</v>
      </c>
      <c r="F36" s="130">
        <v>240000</v>
      </c>
      <c r="G36" s="130">
        <f>D36*F36</f>
        <v>70000</v>
      </c>
    </row>
    <row r="37" spans="1:9" ht="15" customHeight="1">
      <c r="A37" s="5"/>
      <c r="B37" s="127" t="s">
        <v>49</v>
      </c>
      <c r="C37" s="128" t="s">
        <v>47</v>
      </c>
      <c r="D37" s="148">
        <v>0.14583333333333334</v>
      </c>
      <c r="E37" s="128" t="s">
        <v>48</v>
      </c>
      <c r="F37" s="130">
        <v>240000</v>
      </c>
      <c r="G37" s="130">
        <f t="shared" ref="G37" si="1">D37*F37</f>
        <v>35000</v>
      </c>
    </row>
    <row r="38" spans="1:9" ht="12" customHeight="1">
      <c r="A38" s="5"/>
      <c r="B38" s="21" t="s">
        <v>50</v>
      </c>
      <c r="C38" s="22"/>
      <c r="D38" s="22"/>
      <c r="E38" s="22"/>
      <c r="F38" s="22"/>
      <c r="G38" s="36">
        <f>G36+G37</f>
        <v>105000</v>
      </c>
    </row>
    <row r="39" spans="1:9" ht="12" customHeight="1">
      <c r="A39" s="5"/>
      <c r="B39" s="61"/>
      <c r="C39" s="62"/>
      <c r="D39" s="62"/>
      <c r="E39" s="62"/>
      <c r="F39" s="63"/>
      <c r="G39" s="64"/>
    </row>
    <row r="40" spans="1:9" ht="12" customHeight="1">
      <c r="A40" s="2"/>
      <c r="B40" s="49" t="s">
        <v>51</v>
      </c>
      <c r="C40" s="50"/>
      <c r="D40" s="51"/>
      <c r="E40" s="51"/>
      <c r="F40" s="52"/>
      <c r="G40" s="53"/>
    </row>
    <row r="41" spans="1:9" ht="12" customHeight="1">
      <c r="A41" s="5"/>
      <c r="B41" s="67" t="s">
        <v>52</v>
      </c>
      <c r="C41" s="67" t="s">
        <v>53</v>
      </c>
      <c r="D41" s="67" t="s">
        <v>54</v>
      </c>
      <c r="E41" s="67" t="s">
        <v>28</v>
      </c>
      <c r="F41" s="67" t="s">
        <v>29</v>
      </c>
      <c r="G41" s="68" t="s">
        <v>30</v>
      </c>
    </row>
    <row r="42" spans="1:9" ht="15" customHeight="1">
      <c r="A42" s="5"/>
      <c r="B42" s="133" t="s">
        <v>55</v>
      </c>
      <c r="C42" s="134"/>
      <c r="D42" s="135"/>
      <c r="E42" s="134"/>
      <c r="F42" s="136"/>
      <c r="G42" s="136" t="s">
        <v>43</v>
      </c>
    </row>
    <row r="43" spans="1:9" ht="15" customHeight="1">
      <c r="A43" s="13"/>
      <c r="B43" s="137" t="s">
        <v>56</v>
      </c>
      <c r="C43" s="138" t="s">
        <v>57</v>
      </c>
      <c r="D43" s="138">
        <v>480</v>
      </c>
      <c r="E43" s="138" t="s">
        <v>58</v>
      </c>
      <c r="F43" s="136">
        <v>690</v>
      </c>
      <c r="G43" s="136">
        <f>D43*F43</f>
        <v>331200</v>
      </c>
    </row>
    <row r="44" spans="1:9" ht="15" customHeight="1">
      <c r="A44" s="13"/>
      <c r="B44" s="137" t="s">
        <v>59</v>
      </c>
      <c r="C44" s="134" t="s">
        <v>57</v>
      </c>
      <c r="D44" s="135">
        <v>200</v>
      </c>
      <c r="E44" s="134" t="s">
        <v>60</v>
      </c>
      <c r="F44" s="136">
        <v>1400</v>
      </c>
      <c r="G44" s="136">
        <f t="shared" ref="G44:G51" si="2">D44*F44</f>
        <v>280000</v>
      </c>
    </row>
    <row r="45" spans="1:9" ht="15" customHeight="1">
      <c r="A45" s="13"/>
      <c r="B45" s="137" t="s">
        <v>61</v>
      </c>
      <c r="C45" s="134" t="s">
        <v>57</v>
      </c>
      <c r="D45" s="135">
        <v>160</v>
      </c>
      <c r="E45" s="134" t="s">
        <v>62</v>
      </c>
      <c r="F45" s="136">
        <v>700</v>
      </c>
      <c r="G45" s="136">
        <f t="shared" si="2"/>
        <v>112000</v>
      </c>
      <c r="I45" s="126"/>
    </row>
    <row r="46" spans="1:9" ht="15" customHeight="1">
      <c r="A46" s="13"/>
      <c r="B46" s="137" t="s">
        <v>63</v>
      </c>
      <c r="C46" s="134" t="s">
        <v>57</v>
      </c>
      <c r="D46" s="135">
        <v>20</v>
      </c>
      <c r="E46" s="134" t="s">
        <v>64</v>
      </c>
      <c r="F46" s="136">
        <v>6350</v>
      </c>
      <c r="G46" s="136">
        <f t="shared" si="2"/>
        <v>127000</v>
      </c>
      <c r="I46" s="126"/>
    </row>
    <row r="47" spans="1:9" ht="15" customHeight="1">
      <c r="A47" s="13"/>
      <c r="B47" s="137" t="s">
        <v>65</v>
      </c>
      <c r="C47" s="138" t="s">
        <v>66</v>
      </c>
      <c r="D47" s="138">
        <v>10</v>
      </c>
      <c r="E47" s="138" t="s">
        <v>64</v>
      </c>
      <c r="F47" s="136">
        <v>5528</v>
      </c>
      <c r="G47" s="136">
        <f t="shared" si="2"/>
        <v>55280</v>
      </c>
      <c r="H47" s="125"/>
    </row>
    <row r="48" spans="1:9" ht="15" customHeight="1">
      <c r="A48" s="5"/>
      <c r="B48" s="133" t="s">
        <v>67</v>
      </c>
      <c r="C48" s="134"/>
      <c r="D48" s="135"/>
      <c r="E48" s="134"/>
      <c r="F48" s="136"/>
      <c r="G48" s="136" t="s">
        <v>43</v>
      </c>
    </row>
    <row r="49" spans="1:11" ht="15" customHeight="1">
      <c r="A49" s="2"/>
      <c r="B49" s="137" t="s">
        <v>68</v>
      </c>
      <c r="C49" s="138" t="s">
        <v>66</v>
      </c>
      <c r="D49" s="135">
        <v>10</v>
      </c>
      <c r="E49" s="128" t="s">
        <v>33</v>
      </c>
      <c r="F49" s="136">
        <v>7500</v>
      </c>
      <c r="G49" s="136">
        <f>D49*F49</f>
        <v>75000</v>
      </c>
    </row>
    <row r="50" spans="1:11" ht="15" customHeight="1">
      <c r="A50" s="5"/>
      <c r="B50" s="133" t="s">
        <v>69</v>
      </c>
      <c r="C50" s="134"/>
      <c r="D50" s="135"/>
      <c r="E50" s="134"/>
      <c r="F50" s="136"/>
      <c r="G50" s="136" t="s">
        <v>43</v>
      </c>
    </row>
    <row r="51" spans="1:11" ht="15" customHeight="1">
      <c r="A51" s="5"/>
      <c r="B51" s="137" t="s">
        <v>70</v>
      </c>
      <c r="C51" s="134" t="s">
        <v>66</v>
      </c>
      <c r="D51" s="135">
        <v>2</v>
      </c>
      <c r="E51" s="134" t="s">
        <v>71</v>
      </c>
      <c r="F51" s="136">
        <v>21800</v>
      </c>
      <c r="G51" s="136">
        <f t="shared" si="2"/>
        <v>43600</v>
      </c>
      <c r="K51" s="24"/>
    </row>
    <row r="52" spans="1:11" ht="12.75" customHeight="1">
      <c r="A52" s="23"/>
      <c r="B52" s="69" t="s">
        <v>72</v>
      </c>
      <c r="C52" s="70"/>
      <c r="D52" s="70"/>
      <c r="E52" s="70"/>
      <c r="F52" s="71"/>
      <c r="G52" s="72">
        <f>G43+G44+G45+G47+G49+G51</f>
        <v>897080</v>
      </c>
      <c r="K52" s="24"/>
    </row>
    <row r="53" spans="1:11" ht="12.75" customHeight="1">
      <c r="A53" s="23"/>
      <c r="B53" s="73"/>
      <c r="C53" s="74"/>
      <c r="D53" s="74"/>
      <c r="E53" s="75"/>
      <c r="F53" s="76"/>
      <c r="G53" s="77"/>
    </row>
    <row r="54" spans="1:11" ht="12.75" customHeight="1">
      <c r="A54" s="23"/>
      <c r="B54" s="49" t="s">
        <v>73</v>
      </c>
      <c r="C54" s="50"/>
      <c r="D54" s="51"/>
      <c r="E54" s="51"/>
      <c r="F54" s="52"/>
      <c r="G54" s="53"/>
    </row>
    <row r="55" spans="1:11" ht="12.75" customHeight="1">
      <c r="A55" s="23"/>
      <c r="B55" s="78" t="s">
        <v>74</v>
      </c>
      <c r="C55" s="67" t="s">
        <v>53</v>
      </c>
      <c r="D55" s="67" t="s">
        <v>54</v>
      </c>
      <c r="E55" s="78" t="s">
        <v>28</v>
      </c>
      <c r="F55" s="67" t="s">
        <v>29</v>
      </c>
      <c r="G55" s="78" t="s">
        <v>30</v>
      </c>
    </row>
    <row r="56" spans="1:11" ht="15" customHeight="1">
      <c r="A56" s="23"/>
      <c r="B56" s="144" t="s">
        <v>75</v>
      </c>
      <c r="C56" s="145" t="s">
        <v>76</v>
      </c>
      <c r="D56" s="145" t="s">
        <v>77</v>
      </c>
      <c r="E56" s="146" t="s">
        <v>78</v>
      </c>
      <c r="F56" s="145" t="s">
        <v>79</v>
      </c>
      <c r="G56" s="136">
        <f>D56*F56</f>
        <v>620000</v>
      </c>
    </row>
    <row r="57" spans="1:11" ht="15" customHeight="1">
      <c r="A57" s="23"/>
      <c r="B57" s="147" t="s">
        <v>80</v>
      </c>
      <c r="C57" s="138" t="s">
        <v>81</v>
      </c>
      <c r="D57" s="138">
        <v>12</v>
      </c>
      <c r="E57" s="134" t="s">
        <v>82</v>
      </c>
      <c r="F57" s="136">
        <v>26000</v>
      </c>
      <c r="G57" s="136">
        <f>D57*F57</f>
        <v>312000</v>
      </c>
    </row>
    <row r="58" spans="1:11" ht="12.75" customHeight="1">
      <c r="A58" s="23"/>
      <c r="B58" s="139" t="s">
        <v>83</v>
      </c>
      <c r="C58" s="140"/>
      <c r="D58" s="140"/>
      <c r="E58" s="141"/>
      <c r="F58" s="142"/>
      <c r="G58" s="143">
        <f>G56+G57</f>
        <v>932000</v>
      </c>
    </row>
    <row r="59" spans="1:11" ht="12.75" customHeight="1">
      <c r="A59" s="23"/>
      <c r="B59" s="79"/>
      <c r="C59" s="79"/>
      <c r="D59" s="79"/>
      <c r="E59" s="79"/>
      <c r="F59" s="80"/>
      <c r="G59" s="81"/>
    </row>
    <row r="60" spans="1:11" ht="12.75" customHeight="1">
      <c r="A60" s="23"/>
      <c r="B60" s="82" t="s">
        <v>84</v>
      </c>
      <c r="C60" s="83"/>
      <c r="D60" s="83"/>
      <c r="E60" s="83"/>
      <c r="F60" s="83"/>
      <c r="G60" s="84">
        <f>G27+G32+G38+G52+G58</f>
        <v>4434080</v>
      </c>
    </row>
    <row r="61" spans="1:11" ht="12.75" customHeight="1">
      <c r="A61" s="23"/>
      <c r="B61" s="85" t="s">
        <v>85</v>
      </c>
      <c r="C61" s="86"/>
      <c r="D61" s="86"/>
      <c r="E61" s="86"/>
      <c r="F61" s="86"/>
      <c r="G61" s="87">
        <f>G60*0.05</f>
        <v>221704</v>
      </c>
    </row>
    <row r="62" spans="1:11" ht="12.75" customHeight="1">
      <c r="A62" s="23"/>
      <c r="B62" s="88" t="s">
        <v>86</v>
      </c>
      <c r="C62" s="89"/>
      <c r="D62" s="89"/>
      <c r="E62" s="89"/>
      <c r="F62" s="89"/>
      <c r="G62" s="90">
        <f>G61+G60</f>
        <v>4655784</v>
      </c>
    </row>
    <row r="63" spans="1:11" ht="12.75" customHeight="1">
      <c r="A63" s="23"/>
      <c r="B63" s="85" t="s">
        <v>87</v>
      </c>
      <c r="C63" s="86"/>
      <c r="D63" s="86"/>
      <c r="E63" s="86"/>
      <c r="F63" s="86"/>
      <c r="G63" s="87">
        <f>G12</f>
        <v>16800000</v>
      </c>
    </row>
    <row r="64" spans="1:11" ht="12.75" customHeight="1">
      <c r="A64" s="23"/>
      <c r="B64" s="91" t="s">
        <v>88</v>
      </c>
      <c r="C64" s="92"/>
      <c r="D64" s="92"/>
      <c r="E64" s="92"/>
      <c r="F64" s="92"/>
      <c r="G64" s="84">
        <f>G63-G62</f>
        <v>12144216</v>
      </c>
    </row>
    <row r="65" spans="1:9" ht="13.5" customHeight="1">
      <c r="A65" s="23"/>
      <c r="B65" s="93" t="s">
        <v>89</v>
      </c>
      <c r="C65" s="94"/>
      <c r="D65" s="94"/>
      <c r="E65" s="94"/>
      <c r="F65" s="94"/>
      <c r="G65" s="95"/>
    </row>
    <row r="66" spans="1:9" ht="12" customHeight="1" thickBot="1">
      <c r="A66" s="2"/>
      <c r="B66" s="96"/>
      <c r="C66" s="94"/>
      <c r="D66" s="94"/>
      <c r="E66" s="94"/>
      <c r="F66" s="94"/>
      <c r="G66" s="95"/>
    </row>
    <row r="67" spans="1:9" ht="12.95" customHeight="1">
      <c r="A67" s="5"/>
      <c r="B67" s="97" t="s">
        <v>90</v>
      </c>
      <c r="C67" s="98"/>
      <c r="D67" s="98"/>
      <c r="E67" s="98"/>
      <c r="F67" s="99"/>
      <c r="G67" s="95"/>
    </row>
    <row r="68" spans="1:9" ht="12.95" customHeight="1">
      <c r="A68" s="5"/>
      <c r="B68" s="100" t="s">
        <v>91</v>
      </c>
      <c r="C68" s="101"/>
      <c r="D68" s="101"/>
      <c r="E68" s="101"/>
      <c r="F68" s="102"/>
      <c r="G68" s="95"/>
    </row>
    <row r="69" spans="1:9" ht="12.95" customHeight="1">
      <c r="A69" s="23"/>
      <c r="B69" s="100" t="s">
        <v>92</v>
      </c>
      <c r="C69" s="101"/>
      <c r="D69" s="101"/>
      <c r="E69" s="101"/>
      <c r="F69" s="102"/>
      <c r="G69" s="95"/>
    </row>
    <row r="70" spans="1:9" ht="12.95" customHeight="1">
      <c r="A70" s="5"/>
      <c r="B70" s="100" t="s">
        <v>93</v>
      </c>
      <c r="C70" s="101"/>
      <c r="D70" s="101"/>
      <c r="E70" s="101"/>
      <c r="F70" s="102"/>
      <c r="G70" s="95"/>
      <c r="I70" s="34"/>
    </row>
    <row r="71" spans="1:9" ht="12.95" customHeight="1">
      <c r="A71" s="2"/>
      <c r="B71" s="100" t="s">
        <v>94</v>
      </c>
      <c r="C71" s="101"/>
      <c r="D71" s="101"/>
      <c r="E71" s="101"/>
      <c r="F71" s="102"/>
      <c r="G71" s="95"/>
    </row>
    <row r="72" spans="1:9" ht="12.95" customHeight="1">
      <c r="A72" s="23"/>
      <c r="B72" s="100" t="s">
        <v>95</v>
      </c>
      <c r="C72" s="101"/>
      <c r="D72" s="101"/>
      <c r="E72" s="101"/>
      <c r="F72" s="102"/>
      <c r="G72" s="95"/>
    </row>
    <row r="73" spans="1:9" ht="12.95" customHeight="1" thickBot="1">
      <c r="A73" s="23"/>
      <c r="B73" s="103" t="s">
        <v>96</v>
      </c>
      <c r="C73" s="104"/>
      <c r="D73" s="104"/>
      <c r="E73" s="104"/>
      <c r="F73" s="105"/>
      <c r="G73" s="95"/>
    </row>
    <row r="74" spans="1:9" ht="12" customHeight="1">
      <c r="A74" s="23"/>
      <c r="B74" s="96"/>
      <c r="C74" s="101"/>
      <c r="D74" s="101"/>
      <c r="E74" s="101"/>
      <c r="F74" s="101"/>
      <c r="G74" s="95"/>
    </row>
    <row r="75" spans="1:9" ht="12" customHeight="1" thickBot="1">
      <c r="A75" s="23"/>
      <c r="B75" s="158" t="s">
        <v>97</v>
      </c>
      <c r="C75" s="159"/>
      <c r="D75" s="106"/>
      <c r="E75" s="107"/>
      <c r="F75" s="107"/>
      <c r="G75" s="95"/>
    </row>
    <row r="76" spans="1:9" ht="12" customHeight="1">
      <c r="A76" s="23"/>
      <c r="B76" s="108" t="s">
        <v>74</v>
      </c>
      <c r="C76" s="109" t="s">
        <v>98</v>
      </c>
      <c r="D76" s="110" t="s">
        <v>99</v>
      </c>
      <c r="E76" s="107"/>
      <c r="F76" s="107"/>
      <c r="G76" s="95"/>
    </row>
    <row r="77" spans="1:9" ht="12" customHeight="1">
      <c r="A77" s="23"/>
      <c r="B77" s="111" t="s">
        <v>100</v>
      </c>
      <c r="C77" s="112">
        <f>G27</f>
        <v>2500000</v>
      </c>
      <c r="D77" s="113">
        <f>(C77/C83)</f>
        <v>0.5369664915726331</v>
      </c>
      <c r="E77" s="107"/>
      <c r="F77" s="107"/>
      <c r="G77" s="95"/>
    </row>
    <row r="78" spans="1:9" ht="12.75" customHeight="1">
      <c r="A78" s="23"/>
      <c r="B78" s="111" t="s">
        <v>101</v>
      </c>
      <c r="C78" s="112">
        <f>G32</f>
        <v>0</v>
      </c>
      <c r="D78" s="113">
        <v>0</v>
      </c>
      <c r="E78" s="107"/>
      <c r="F78" s="107"/>
      <c r="G78" s="95"/>
    </row>
    <row r="79" spans="1:9" ht="12" customHeight="1">
      <c r="A79" s="23"/>
      <c r="B79" s="111" t="s">
        <v>102</v>
      </c>
      <c r="C79" s="112">
        <f>G38</f>
        <v>105000</v>
      </c>
      <c r="D79" s="113">
        <f>(C79/C83)</f>
        <v>2.2552592646050591E-2</v>
      </c>
      <c r="E79" s="107"/>
      <c r="F79" s="107"/>
      <c r="G79" s="95"/>
    </row>
    <row r="80" spans="1:9" ht="12" customHeight="1">
      <c r="A80" s="23"/>
      <c r="B80" s="111" t="s">
        <v>52</v>
      </c>
      <c r="C80" s="112">
        <f>G52</f>
        <v>897080</v>
      </c>
      <c r="D80" s="113">
        <f>(C80/C83)</f>
        <v>0.19268076010399107</v>
      </c>
      <c r="E80" s="107"/>
      <c r="F80" s="107"/>
      <c r="G80" s="95"/>
    </row>
    <row r="81" spans="1:7" ht="12" customHeight="1">
      <c r="A81" s="23"/>
      <c r="B81" s="111" t="s">
        <v>103</v>
      </c>
      <c r="C81" s="114">
        <f>G58</f>
        <v>932000</v>
      </c>
      <c r="D81" s="113">
        <f>(C81/C83)</f>
        <v>0.20018110805827763</v>
      </c>
      <c r="E81" s="115"/>
      <c r="F81" s="115"/>
      <c r="G81" s="95"/>
    </row>
    <row r="82" spans="1:7" ht="12" customHeight="1">
      <c r="A82" s="23"/>
      <c r="B82" s="111" t="s">
        <v>104</v>
      </c>
      <c r="C82" s="114">
        <f>G61</f>
        <v>221704</v>
      </c>
      <c r="D82" s="113">
        <f>(C82/C83)</f>
        <v>4.7619047619047616E-2</v>
      </c>
      <c r="E82" s="115"/>
      <c r="F82" s="115"/>
      <c r="G82" s="95"/>
    </row>
    <row r="83" spans="1:7" ht="12" customHeight="1" thickBot="1">
      <c r="A83" s="23"/>
      <c r="B83" s="116" t="s">
        <v>105</v>
      </c>
      <c r="C83" s="117">
        <f>SUM(C77:C82)</f>
        <v>4655784</v>
      </c>
      <c r="D83" s="118">
        <f>SUM(D77:D82)</f>
        <v>1</v>
      </c>
      <c r="E83" s="115"/>
      <c r="F83" s="115"/>
      <c r="G83" s="95"/>
    </row>
    <row r="84" spans="1:7" ht="12" customHeight="1">
      <c r="A84" s="23"/>
      <c r="B84" s="96"/>
      <c r="C84" s="94"/>
      <c r="D84" s="94"/>
      <c r="E84" s="94"/>
      <c r="F84" s="94"/>
      <c r="G84" s="95"/>
    </row>
    <row r="85" spans="1:7" ht="12.75" customHeight="1" thickBot="1">
      <c r="A85" s="23"/>
      <c r="B85" s="48"/>
      <c r="C85" s="94"/>
      <c r="D85" s="94"/>
      <c r="E85" s="94"/>
      <c r="F85" s="94"/>
      <c r="G85" s="95"/>
    </row>
    <row r="86" spans="1:7" ht="12.75" customHeight="1" thickBot="1">
      <c r="A86" s="23"/>
      <c r="B86" s="155" t="s">
        <v>106</v>
      </c>
      <c r="C86" s="156"/>
      <c r="D86" s="156"/>
      <c r="E86" s="157"/>
      <c r="F86" s="115"/>
      <c r="G86" s="95"/>
    </row>
    <row r="87" spans="1:7" ht="15" customHeight="1">
      <c r="A87" s="23"/>
      <c r="B87" s="119" t="s">
        <v>107</v>
      </c>
      <c r="C87" s="120">
        <v>6000</v>
      </c>
      <c r="D87" s="120">
        <f>G9</f>
        <v>8000</v>
      </c>
      <c r="E87" s="120">
        <v>10000</v>
      </c>
      <c r="F87" s="121"/>
      <c r="G87" s="122"/>
    </row>
    <row r="88" spans="1:7" ht="12" customHeight="1" thickBot="1">
      <c r="A88" s="23"/>
      <c r="B88" s="116" t="s">
        <v>108</v>
      </c>
      <c r="C88" s="117">
        <f>(G62/C87)</f>
        <v>775.96400000000006</v>
      </c>
      <c r="D88" s="117">
        <f>(G62/D87)</f>
        <v>581.97299999999996</v>
      </c>
      <c r="E88" s="123">
        <f>(G62/E87)</f>
        <v>465.57839999999999</v>
      </c>
      <c r="F88" s="121"/>
      <c r="G88" s="122"/>
    </row>
    <row r="89" spans="1:7" ht="12" customHeight="1">
      <c r="A89" s="23"/>
      <c r="B89" s="93" t="s">
        <v>109</v>
      </c>
      <c r="C89" s="101"/>
      <c r="D89" s="101"/>
      <c r="E89" s="101"/>
      <c r="F89" s="101"/>
      <c r="G89" s="124"/>
    </row>
    <row r="90" spans="1:7" ht="12" customHeight="1">
      <c r="A90" s="23"/>
    </row>
    <row r="91" spans="1:7" ht="12" customHeight="1">
      <c r="A91" s="23"/>
    </row>
    <row r="92" spans="1:7" ht="12" customHeight="1">
      <c r="A92" s="23"/>
    </row>
    <row r="93" spans="1:7" ht="12" customHeight="1">
      <c r="A93" s="23"/>
    </row>
    <row r="94" spans="1:7" ht="12" customHeight="1">
      <c r="A94" s="23"/>
    </row>
    <row r="95" spans="1:7" ht="12.75" customHeight="1">
      <c r="A95" s="23"/>
    </row>
    <row r="96" spans="1:7" ht="12" customHeight="1">
      <c r="A96" s="23"/>
    </row>
    <row r="97" spans="1:1" ht="12.75" customHeight="1">
      <c r="A97" s="23"/>
    </row>
    <row r="98" spans="1:1" ht="12" customHeight="1">
      <c r="A98" s="23"/>
    </row>
    <row r="99" spans="1:1" ht="12" customHeight="1">
      <c r="A99" s="23"/>
    </row>
    <row r="100" spans="1:1" ht="12.75" customHeight="1">
      <c r="A100" s="23"/>
    </row>
    <row r="101" spans="1:1" ht="15.6" customHeight="1">
      <c r="A101" s="23"/>
    </row>
  </sheetData>
  <mergeCells count="9">
    <mergeCell ref="E9:F9"/>
    <mergeCell ref="E14:F14"/>
    <mergeCell ref="E15:F15"/>
    <mergeCell ref="B17:G17"/>
    <mergeCell ref="B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scale="44" orientation="portrait" r:id="rId1"/>
  <headerFooter>
    <oddFooter>&amp;C&amp;"Helvetica Neue,Regular"&amp;12&amp;K000000&amp;P</oddFooter>
  </headerFooter>
  <ignoredErrors>
    <ignoredError sqref="D5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94413C-1056-4A77-95F0-998773694346}"/>
</file>

<file path=customXml/itemProps2.xml><?xml version="1.0" encoding="utf-8"?>
<ds:datastoreItem xmlns:ds="http://schemas.openxmlformats.org/officeDocument/2006/customXml" ds:itemID="{4D4077AB-D1DB-48C1-80F5-852B0A0926D1}"/>
</file>

<file path=customXml/itemProps3.xml><?xml version="1.0" encoding="utf-8"?>
<ds:datastoreItem xmlns:ds="http://schemas.openxmlformats.org/officeDocument/2006/customXml" ds:itemID="{1AA46C57-EDD0-4495-BE46-B48C0D33C4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Veas Ledezma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2022-06-22T19:47:56Z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