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6" documentId="11_A95D198B8638A8AB6DC831A5432D6B09AA90661F" xr6:coauthVersionLast="47" xr6:coauthVersionMax="47" xr10:uidLastSave="{CEF38B0D-0208-4957-A1FF-F5E12C9659CF}"/>
  <bookViews>
    <workbookView xWindow="-90" yWindow="-90" windowWidth="19380" windowHeight="10980" xr2:uid="{00000000-000D-0000-FFFF-FFFF00000000}"/>
  </bookViews>
  <sheets>
    <sheet name="Poroto Consumo 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0" l="1"/>
  <c r="C79" i="10" l="1"/>
  <c r="G59" i="10"/>
  <c r="C82" i="10" s="1"/>
  <c r="G53" i="10"/>
  <c r="G51" i="10"/>
  <c r="G49" i="10"/>
  <c r="G48" i="10"/>
  <c r="G47" i="10"/>
  <c r="G45" i="10"/>
  <c r="G40" i="10"/>
  <c r="G39" i="10"/>
  <c r="G38" i="10"/>
  <c r="G37" i="10"/>
  <c r="G26" i="10"/>
  <c r="G25" i="10"/>
  <c r="G24" i="10"/>
  <c r="G23" i="10"/>
  <c r="G22" i="10"/>
  <c r="G21" i="10"/>
  <c r="G12" i="10"/>
  <c r="G64" i="10" s="1"/>
  <c r="G54" i="10" l="1"/>
  <c r="C81" i="10" s="1"/>
  <c r="G27" i="10"/>
  <c r="C78" i="10" s="1"/>
  <c r="G41" i="10"/>
  <c r="C80" i="10" s="1"/>
  <c r="G61" i="10" l="1"/>
  <c r="G62" i="10" s="1"/>
  <c r="G63" i="10" l="1"/>
  <c r="G65" i="10" s="1"/>
  <c r="C83" i="10"/>
  <c r="E89" i="10" l="1"/>
  <c r="C89" i="10"/>
  <c r="D89" i="10"/>
  <c r="C84" i="10"/>
  <c r="D80" i="10" l="1"/>
  <c r="D82" i="10"/>
  <c r="D81" i="10"/>
  <c r="D78" i="10"/>
  <c r="D83" i="10"/>
  <c r="D84" i="10" l="1"/>
</calcChain>
</file>

<file path=xl/sharedStrings.xml><?xml version="1.0" encoding="utf-8"?>
<sst xmlns="http://schemas.openxmlformats.org/spreadsheetml/2006/main" count="148" uniqueCount="105">
  <si>
    <t>RUBRO O CULTIVO</t>
  </si>
  <si>
    <t>Poroto Consumo</t>
  </si>
  <si>
    <t>RENDIMIENTO (Kg/Há.)</t>
  </si>
  <si>
    <t>VARIEDAD</t>
  </si>
  <si>
    <t>Tortola</t>
  </si>
  <si>
    <t>FECHA ESTIMADA  PRECIO VENTA</t>
  </si>
  <si>
    <t>Noviembre - Febrero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</si>
  <si>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</si>
  <si>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</si>
  <si>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</si>
  <si>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</si>
  <si>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</si>
  <si>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</si>
  <si>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</si>
  <si>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</si>
  <si>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</si>
  <si>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</si>
  <si>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</si>
  <si>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</si>
  <si>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</si>
  <si>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</si>
  <si>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</si>
  <si>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Heladas y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</si>
  <si>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</si>
  <si>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</si>
  <si>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</si>
  <si>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</si>
  <si>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</si>
  <si>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</si>
  <si>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</si>
  <si>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</si>
  <si>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Siembre</t>
  </si>
  <si>
    <t>JH</t>
  </si>
  <si>
    <t>Octubre</t>
  </si>
  <si>
    <t>Riego</t>
  </si>
  <si>
    <t>Octubre - Febrero</t>
  </si>
  <si>
    <t>Aplicación de Fertilizantes</t>
  </si>
  <si>
    <t>Octubre - Noviembre</t>
  </si>
  <si>
    <t>Aplicación de agroquimicos</t>
  </si>
  <si>
    <t>Octubre - Enero</t>
  </si>
  <si>
    <t>Arrancar e hilerar</t>
  </si>
  <si>
    <t>Marzo</t>
  </si>
  <si>
    <t xml:space="preserve">Cosecha: Limpia producción </t>
  </si>
  <si>
    <t>Abril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</si>
  <si>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</si>
  <si>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</si>
  <si>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</si>
  <si>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</si>
  <si>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</si>
  <si>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</si>
  <si>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</si>
  <si>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Septiembre</t>
  </si>
  <si>
    <t>Rastraje</t>
  </si>
  <si>
    <t>Aporca - Acequiadura</t>
  </si>
  <si>
    <t>Noviembre</t>
  </si>
  <si>
    <t>Trilla</t>
  </si>
  <si>
    <t>Febrero</t>
  </si>
  <si>
    <t>Acarreo Cosecha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</si>
  <si>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</si>
  <si>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</si>
  <si>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</si>
  <si>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</si>
  <si>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</si>
  <si>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</si>
  <si>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</si>
  <si>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</si>
  <si>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Fostato diamonico</t>
  </si>
  <si>
    <t xml:space="preserve">Octubre - Febrero </t>
  </si>
  <si>
    <t>Urea</t>
  </si>
  <si>
    <t>Nitrato de potasio</t>
  </si>
  <si>
    <t>FUNGICIDAS</t>
  </si>
  <si>
    <t>Curzate</t>
  </si>
  <si>
    <t>INSECTICIDAS</t>
  </si>
  <si>
    <t>Engeo</t>
  </si>
  <si>
    <t>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</si>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</sst>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19" fillId="0" borderId="0" applyFont="0" applyFill="0" applyBorder="0" applyAlignment="0" applyProtection="0"/>
    <xf numFmtId="0" fontId="21" fillId="0" borderId="22"/>
    <xf numFmtId="0" fontId="21" fillId="0" borderId="22"/>
    <xf numFmtId="0" fontId="21" fillId="0" borderId="22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0" fillId="0" borderId="57" xfId="0" applyFont="1" applyBorder="1" applyAlignment="1">
      <alignment horizontal="left" vertical="center"/>
    </xf>
    <xf numFmtId="3" fontId="20" fillId="0" borderId="57" xfId="0" applyNumberFormat="1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 wrapText="1"/>
    </xf>
    <xf numFmtId="17" fontId="20" fillId="0" borderId="57" xfId="0" applyNumberFormat="1" applyFont="1" applyBorder="1" applyAlignment="1">
      <alignment horizontal="left" vertical="center"/>
    </xf>
    <xf numFmtId="0" fontId="22" fillId="0" borderId="0" xfId="0" applyNumberFormat="1" applyFont="1"/>
    <xf numFmtId="3" fontId="20" fillId="0" borderId="57" xfId="0" applyNumberFormat="1" applyFont="1" applyBorder="1" applyAlignment="1">
      <alignment horizontal="center" vertical="center"/>
    </xf>
    <xf numFmtId="0" fontId="2" fillId="0" borderId="0" xfId="0" applyNumberFormat="1" applyFont="1"/>
    <xf numFmtId="15" fontId="18" fillId="0" borderId="56" xfId="3" applyNumberFormat="1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3" fontId="18" fillId="0" borderId="56" xfId="3" applyNumberFormat="1" applyFont="1" applyBorder="1" applyAlignment="1">
      <alignment horizontal="center" vertical="center"/>
    </xf>
    <xf numFmtId="0" fontId="20" fillId="0" borderId="56" xfId="0" applyFont="1" applyFill="1" applyBorder="1" applyAlignment="1">
      <alignment horizontal="left" vertical="center" wrapText="1"/>
    </xf>
    <xf numFmtId="3" fontId="18" fillId="0" borderId="58" xfId="3" applyNumberFormat="1" applyFont="1" applyBorder="1"/>
    <xf numFmtId="3" fontId="20" fillId="0" borderId="58" xfId="0" applyNumberFormat="1" applyFont="1" applyBorder="1"/>
    <xf numFmtId="15" fontId="18" fillId="0" borderId="56" xfId="3" applyNumberFormat="1" applyFont="1" applyBorder="1" applyAlignment="1">
      <alignment vertical="center" wrapText="1"/>
    </xf>
    <xf numFmtId="0" fontId="20" fillId="0" borderId="56" xfId="0" applyFont="1" applyBorder="1" applyAlignment="1">
      <alignment horizontal="left" vertical="center" wrapText="1"/>
    </xf>
    <xf numFmtId="3" fontId="20" fillId="0" borderId="59" xfId="0" applyNumberFormat="1" applyFont="1" applyBorder="1"/>
    <xf numFmtId="0" fontId="20" fillId="0" borderId="56" xfId="0" applyFont="1" applyBorder="1" applyAlignment="1">
      <alignment horizontal="left" vertical="center"/>
    </xf>
    <xf numFmtId="3" fontId="20" fillId="0" borderId="60" xfId="0" applyNumberFormat="1" applyFont="1" applyBorder="1"/>
    <xf numFmtId="0" fontId="20" fillId="0" borderId="56" xfId="0" applyFont="1" applyBorder="1"/>
    <xf numFmtId="0" fontId="20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left"/>
    </xf>
    <xf numFmtId="15" fontId="23" fillId="0" borderId="56" xfId="4" applyNumberFormat="1" applyFont="1" applyBorder="1" applyAlignment="1">
      <alignment vertical="center"/>
    </xf>
    <xf numFmtId="1" fontId="18" fillId="0" borderId="56" xfId="4" applyNumberFormat="1" applyFont="1" applyBorder="1" applyAlignment="1">
      <alignment horizontal="center" vertical="center"/>
    </xf>
    <xf numFmtId="3" fontId="18" fillId="0" borderId="56" xfId="4" applyNumberFormat="1" applyFont="1" applyBorder="1" applyAlignment="1">
      <alignment horizontal="center" vertical="center"/>
    </xf>
    <xf numFmtId="15" fontId="18" fillId="0" borderId="56" xfId="4" applyNumberFormat="1" applyFont="1" applyBorder="1" applyAlignment="1">
      <alignment vertical="center"/>
    </xf>
    <xf numFmtId="0" fontId="20" fillId="0" borderId="57" xfId="0" applyFont="1" applyBorder="1" applyAlignment="1">
      <alignment horizontal="right" vertical="center"/>
    </xf>
    <xf numFmtId="15" fontId="20" fillId="0" borderId="56" xfId="4" applyNumberFormat="1" applyFont="1" applyBorder="1" applyAlignment="1">
      <alignment vertical="center"/>
    </xf>
    <xf numFmtId="17" fontId="20" fillId="0" borderId="57" xfId="0" quotePrefix="1" applyNumberFormat="1" applyFont="1" applyBorder="1" applyAlignment="1">
      <alignment horizontal="right" vertical="center"/>
    </xf>
    <xf numFmtId="41" fontId="12" fillId="8" borderId="54" xfId="1" applyFont="1" applyFill="1" applyBorder="1" applyAlignment="1">
      <alignment vertical="center"/>
    </xf>
    <xf numFmtId="41" fontId="12" fillId="8" borderId="55" xfId="1" applyFont="1" applyFill="1" applyBorder="1" applyAlignment="1">
      <alignment vertical="center"/>
    </xf>
    <xf numFmtId="167" fontId="20" fillId="0" borderId="56" xfId="0" applyNumberFormat="1" applyFont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841375</xdr:colOff>
      <xdr:row>7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87325"/>
          <a:ext cx="70612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:IO90"/>
  <sheetViews>
    <sheetView tabSelected="1" topLeftCell="A34" workbookViewId="0">
      <selection activeCell="K15" sqref="K15"/>
    </sheetView>
  </sheetViews>
  <sheetFormatPr defaultColWidth="10.85546875" defaultRowHeight="11.25" customHeight="1"/>
  <cols>
    <col min="1" max="1" width="4.42578125" style="1" customWidth="1"/>
    <col min="2" max="2" width="26.42578125" style="1" customWidth="1"/>
    <col min="3" max="3" width="1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7.42578125" style="1" customWidth="1"/>
    <col min="8" max="249" width="10.85546875" style="1" customWidth="1"/>
  </cols>
  <sheetData>
    <row r="1" spans="1:9" ht="15">
      <c r="A1" s="2"/>
      <c r="B1" s="2"/>
      <c r="C1" s="2"/>
      <c r="D1" s="2"/>
      <c r="E1" s="2"/>
      <c r="F1" s="2"/>
      <c r="G1" s="2"/>
    </row>
    <row r="2" spans="1:9" ht="15">
      <c r="A2" s="2"/>
      <c r="B2" s="2"/>
      <c r="C2" s="2"/>
      <c r="D2" s="2"/>
      <c r="E2" s="2"/>
      <c r="F2" s="2"/>
      <c r="G2" s="2"/>
    </row>
    <row r="3" spans="1:9" ht="15">
      <c r="A3" s="2"/>
      <c r="B3" s="2"/>
      <c r="C3" s="2"/>
      <c r="D3" s="2"/>
      <c r="E3" s="2"/>
      <c r="F3" s="2"/>
      <c r="G3" s="2"/>
    </row>
    <row r="4" spans="1:9" ht="15">
      <c r="A4" s="2"/>
      <c r="B4" s="2"/>
      <c r="C4" s="2"/>
      <c r="D4" s="2"/>
      <c r="E4" s="2"/>
      <c r="F4" s="2"/>
      <c r="G4" s="2"/>
    </row>
    <row r="5" spans="1:9" ht="15">
      <c r="A5" s="2"/>
      <c r="B5" s="2"/>
      <c r="C5" s="2"/>
      <c r="D5" s="2"/>
      <c r="E5" s="2"/>
      <c r="F5" s="2"/>
      <c r="G5" s="2"/>
    </row>
    <row r="6" spans="1:9" ht="15">
      <c r="A6" s="2"/>
      <c r="B6" s="2"/>
      <c r="C6" s="2"/>
      <c r="D6" s="2"/>
      <c r="E6" s="2"/>
      <c r="F6" s="2"/>
      <c r="G6" s="2"/>
    </row>
    <row r="7" spans="1:9" ht="15">
      <c r="A7" s="2"/>
      <c r="B7" s="2"/>
      <c r="C7" s="2"/>
      <c r="D7" s="2"/>
      <c r="E7" s="2"/>
      <c r="F7" s="2"/>
      <c r="G7" s="2"/>
    </row>
    <row r="8" spans="1:9" ht="15">
      <c r="A8" s="2"/>
      <c r="B8" s="3"/>
      <c r="C8" s="4"/>
      <c r="D8" s="2"/>
      <c r="E8" s="4"/>
      <c r="F8" s="4"/>
      <c r="G8" s="4"/>
      <c r="I8" s="124"/>
    </row>
    <row r="9" spans="1:9" ht="15">
      <c r="A9" s="5"/>
      <c r="B9" s="6" t="s">
        <v>0</v>
      </c>
      <c r="C9" s="145" t="s">
        <v>1</v>
      </c>
      <c r="D9" s="7"/>
      <c r="E9" s="155" t="s">
        <v>2</v>
      </c>
      <c r="F9" s="156"/>
      <c r="G9" s="125">
        <v>2500</v>
      </c>
      <c r="I9" s="126"/>
    </row>
    <row r="10" spans="1:9" ht="15" customHeight="1">
      <c r="A10" s="5"/>
      <c r="B10" s="8" t="s">
        <v>3</v>
      </c>
      <c r="C10" s="145" t="s">
        <v>4</v>
      </c>
      <c r="D10" s="9"/>
      <c r="E10" s="157" t="s">
        <v>5</v>
      </c>
      <c r="F10" s="158"/>
      <c r="G10" s="122" t="s">
        <v>6</v>
      </c>
    </row>
    <row r="11" spans="1:9" ht="15" customHeight="1">
      <c r="A11" s="5"/>
      <c r="B11" s="8" t="s">
        <v>7</v>
      </c>
      <c r="C11" s="145" t="s">
        <v>8</v>
      </c>
      <c r="D11" s="9"/>
      <c r="E11" s="157" t="s">
        <v>9</v>
      </c>
      <c r="F11" s="158"/>
      <c r="G11" s="121">
        <v>2200</v>
      </c>
    </row>
    <row r="12" spans="1:9" ht="15" customHeight="1">
      <c r="A12" s="5"/>
      <c r="B12" s="8" t="s">
        <v>10</v>
      </c>
      <c r="C12" s="145" t="s">
        <v>11</v>
      </c>
      <c r="D12" s="9"/>
      <c r="E12" s="118" t="s">
        <v>12</v>
      </c>
      <c r="F12" s="119"/>
      <c r="G12" s="121">
        <f>G9*G11</f>
        <v>5500000</v>
      </c>
    </row>
    <row r="13" spans="1:9" ht="15" customHeight="1">
      <c r="A13" s="5"/>
      <c r="B13" s="8" t="s">
        <v>13</v>
      </c>
      <c r="C13" s="145" t="s">
        <v>14</v>
      </c>
      <c r="D13" s="9"/>
      <c r="E13" s="157" t="s">
        <v>15</v>
      </c>
      <c r="F13" s="158"/>
      <c r="G13" s="120" t="s">
        <v>16</v>
      </c>
    </row>
    <row r="14" spans="1:9" ht="15" customHeight="1">
      <c r="A14" s="5"/>
      <c r="B14" s="8" t="s">
        <v>17</v>
      </c>
      <c r="C14" s="10" t="s">
        <v>18</v>
      </c>
      <c r="D14" s="9"/>
      <c r="E14" s="157" t="s">
        <v>19</v>
      </c>
      <c r="F14" s="158"/>
      <c r="G14" s="122" t="s">
        <v>6</v>
      </c>
    </row>
    <row r="15" spans="1:9" ht="15" customHeight="1">
      <c r="A15" s="5"/>
      <c r="B15" s="8" t="s">
        <v>20</v>
      </c>
      <c r="C15" s="147">
        <v>44713</v>
      </c>
      <c r="D15" s="9"/>
      <c r="E15" s="159" t="s">
        <v>21</v>
      </c>
      <c r="F15" s="160"/>
      <c r="G15" s="123" t="s">
        <v>22</v>
      </c>
    </row>
    <row r="16" spans="1:9" ht="15">
      <c r="A16" s="2"/>
      <c r="B16" s="11"/>
      <c r="C16" s="12"/>
      <c r="D16" s="13"/>
      <c r="E16" s="14"/>
      <c r="F16" s="14"/>
      <c r="G16" s="15"/>
    </row>
    <row r="17" spans="1:7" ht="15">
      <c r="A17" s="16"/>
      <c r="B17" s="151" t="s">
        <v>23</v>
      </c>
      <c r="C17" s="152"/>
      <c r="D17" s="152"/>
      <c r="E17" s="152"/>
      <c r="F17" s="152"/>
      <c r="G17" s="152"/>
    </row>
    <row r="18" spans="1:7" ht="15">
      <c r="A18" s="2"/>
      <c r="B18" s="17"/>
      <c r="C18" s="18"/>
      <c r="D18" s="18"/>
      <c r="E18" s="18"/>
      <c r="F18" s="19"/>
      <c r="G18" s="19"/>
    </row>
    <row r="19" spans="1:7" ht="15">
      <c r="A19" s="5"/>
      <c r="B19" s="20" t="s">
        <v>24</v>
      </c>
      <c r="C19" s="21"/>
      <c r="D19" s="22"/>
      <c r="E19" s="22"/>
      <c r="F19" s="22"/>
      <c r="G19" s="22"/>
    </row>
    <row r="20" spans="1:7" ht="24">
      <c r="A20" s="16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ht="15">
      <c r="A21" s="16"/>
      <c r="B21" s="127" t="s">
        <v>31</v>
      </c>
      <c r="C21" s="128" t="s">
        <v>32</v>
      </c>
      <c r="D21" s="129">
        <v>4</v>
      </c>
      <c r="E21" s="130" t="s">
        <v>33</v>
      </c>
      <c r="F21" s="131">
        <v>25000</v>
      </c>
      <c r="G21" s="132">
        <f>D21*F21</f>
        <v>100000</v>
      </c>
    </row>
    <row r="22" spans="1:7" ht="15">
      <c r="A22" s="16"/>
      <c r="B22" s="127" t="s">
        <v>34</v>
      </c>
      <c r="C22" s="128" t="s">
        <v>32</v>
      </c>
      <c r="D22" s="129">
        <v>16</v>
      </c>
      <c r="E22" s="130" t="s">
        <v>35</v>
      </c>
      <c r="F22" s="131">
        <v>25000</v>
      </c>
      <c r="G22" s="132">
        <f t="shared" ref="G22:G26" si="0">D22*F22</f>
        <v>400000</v>
      </c>
    </row>
    <row r="23" spans="1:7" ht="15">
      <c r="A23" s="16"/>
      <c r="B23" s="133" t="s">
        <v>36</v>
      </c>
      <c r="C23" s="128" t="s">
        <v>32</v>
      </c>
      <c r="D23" s="129">
        <v>2</v>
      </c>
      <c r="E23" s="130" t="s">
        <v>37</v>
      </c>
      <c r="F23" s="131">
        <v>25000</v>
      </c>
      <c r="G23" s="132">
        <f t="shared" si="0"/>
        <v>50000</v>
      </c>
    </row>
    <row r="24" spans="1:7" ht="15">
      <c r="A24" s="16"/>
      <c r="B24" s="133" t="s">
        <v>38</v>
      </c>
      <c r="C24" s="128" t="s">
        <v>32</v>
      </c>
      <c r="D24" s="129">
        <v>4</v>
      </c>
      <c r="E24" s="130" t="s">
        <v>39</v>
      </c>
      <c r="F24" s="131">
        <v>25000</v>
      </c>
      <c r="G24" s="132">
        <f t="shared" si="0"/>
        <v>100000</v>
      </c>
    </row>
    <row r="25" spans="1:7" ht="15">
      <c r="A25" s="16"/>
      <c r="B25" s="133" t="s">
        <v>40</v>
      </c>
      <c r="C25" s="128" t="s">
        <v>32</v>
      </c>
      <c r="D25" s="129">
        <v>8</v>
      </c>
      <c r="E25" s="134" t="s">
        <v>41</v>
      </c>
      <c r="F25" s="131">
        <v>25000</v>
      </c>
      <c r="G25" s="135">
        <f t="shared" si="0"/>
        <v>200000</v>
      </c>
    </row>
    <row r="26" spans="1:7" ht="15">
      <c r="A26" s="16"/>
      <c r="B26" s="133" t="s">
        <v>42</v>
      </c>
      <c r="C26" s="128" t="s">
        <v>32</v>
      </c>
      <c r="D26" s="129">
        <v>16</v>
      </c>
      <c r="E26" s="136" t="s">
        <v>43</v>
      </c>
      <c r="F26" s="131">
        <v>25000</v>
      </c>
      <c r="G26" s="137">
        <f t="shared" si="0"/>
        <v>400000</v>
      </c>
    </row>
    <row r="27" spans="1:7" ht="15">
      <c r="A27" s="16"/>
      <c r="B27" s="25" t="s">
        <v>44</v>
      </c>
      <c r="C27" s="26"/>
      <c r="D27" s="26"/>
      <c r="E27" s="26"/>
      <c r="F27" s="27"/>
      <c r="G27" s="28">
        <f>SUM(G21:G26)</f>
        <v>1250000</v>
      </c>
    </row>
    <row r="28" spans="1:7" ht="15">
      <c r="A28" s="2"/>
      <c r="B28" s="17"/>
      <c r="C28" s="19"/>
      <c r="D28" s="19"/>
      <c r="E28" s="19"/>
      <c r="F28" s="29"/>
      <c r="G28" s="29"/>
    </row>
    <row r="29" spans="1:7" ht="15">
      <c r="A29" s="5"/>
      <c r="B29" s="30" t="s">
        <v>45</v>
      </c>
      <c r="C29" s="31"/>
      <c r="D29" s="32"/>
      <c r="E29" s="32"/>
      <c r="F29" s="33"/>
      <c r="G29" s="33"/>
    </row>
    <row r="30" spans="1:7" ht="24">
      <c r="A30" s="5"/>
      <c r="B30" s="34" t="s">
        <v>25</v>
      </c>
      <c r="C30" s="35" t="s">
        <v>26</v>
      </c>
      <c r="D30" s="35" t="s">
        <v>27</v>
      </c>
      <c r="E30" s="34" t="s">
        <v>28</v>
      </c>
      <c r="F30" s="35" t="s">
        <v>29</v>
      </c>
      <c r="G30" s="34" t="s">
        <v>30</v>
      </c>
    </row>
    <row r="31" spans="1:7" ht="15">
      <c r="A31" s="5"/>
      <c r="B31" s="36"/>
      <c r="C31" s="37" t="s">
        <v>46</v>
      </c>
      <c r="D31" s="37"/>
      <c r="E31" s="37"/>
      <c r="F31" s="36"/>
      <c r="G31" s="36"/>
    </row>
    <row r="32" spans="1:7" ht="15">
      <c r="A32" s="5"/>
      <c r="B32" s="38" t="s">
        <v>47</v>
      </c>
      <c r="C32" s="39"/>
      <c r="D32" s="39"/>
      <c r="E32" s="39"/>
      <c r="F32" s="40"/>
      <c r="G32" s="40"/>
    </row>
    <row r="33" spans="1:7" ht="15">
      <c r="A33" s="2"/>
      <c r="B33" s="41"/>
      <c r="C33" s="42"/>
      <c r="D33" s="42"/>
      <c r="E33" s="42"/>
      <c r="F33" s="43"/>
      <c r="G33" s="43"/>
    </row>
    <row r="34" spans="1:7" ht="15">
      <c r="A34" s="5"/>
      <c r="B34" s="30" t="s">
        <v>48</v>
      </c>
      <c r="C34" s="31"/>
      <c r="D34" s="32"/>
      <c r="E34" s="32"/>
      <c r="F34" s="33"/>
      <c r="G34" s="33"/>
    </row>
    <row r="35" spans="1:7" ht="24">
      <c r="A35" s="5"/>
      <c r="B35" s="44" t="s">
        <v>25</v>
      </c>
      <c r="C35" s="44" t="s">
        <v>26</v>
      </c>
      <c r="D35" s="44" t="s">
        <v>27</v>
      </c>
      <c r="E35" s="44" t="s">
        <v>28</v>
      </c>
      <c r="F35" s="45" t="s">
        <v>29</v>
      </c>
      <c r="G35" s="44" t="s">
        <v>30</v>
      </c>
    </row>
    <row r="36" spans="1:7" ht="15">
      <c r="A36" s="16"/>
      <c r="B36" s="138" t="s">
        <v>49</v>
      </c>
      <c r="C36" s="139" t="s">
        <v>50</v>
      </c>
      <c r="D36" s="150">
        <v>0.26041666666666669</v>
      </c>
      <c r="E36" s="140" t="s">
        <v>51</v>
      </c>
      <c r="F36" s="132">
        <v>240000</v>
      </c>
      <c r="G36" s="132">
        <f>F36*D36</f>
        <v>62500.000000000007</v>
      </c>
    </row>
    <row r="37" spans="1:7" ht="15">
      <c r="A37" s="16"/>
      <c r="B37" s="138" t="s">
        <v>52</v>
      </c>
      <c r="C37" s="139" t="s">
        <v>50</v>
      </c>
      <c r="D37" s="150">
        <v>0.13020833333333334</v>
      </c>
      <c r="E37" s="140" t="s">
        <v>33</v>
      </c>
      <c r="F37" s="132">
        <v>240000</v>
      </c>
      <c r="G37" s="132">
        <f t="shared" ref="G37:G40" si="1">D37*F37</f>
        <v>31250.000000000004</v>
      </c>
    </row>
    <row r="38" spans="1:7" ht="15">
      <c r="A38" s="16"/>
      <c r="B38" s="138" t="s">
        <v>53</v>
      </c>
      <c r="C38" s="139" t="s">
        <v>50</v>
      </c>
      <c r="D38" s="150">
        <v>0.390625</v>
      </c>
      <c r="E38" s="140" t="s">
        <v>54</v>
      </c>
      <c r="F38" s="132">
        <v>240000</v>
      </c>
      <c r="G38" s="132">
        <f t="shared" si="1"/>
        <v>93750</v>
      </c>
    </row>
    <row r="39" spans="1:7" ht="15">
      <c r="A39" s="16"/>
      <c r="B39" s="138" t="s">
        <v>55</v>
      </c>
      <c r="C39" s="139" t="s">
        <v>50</v>
      </c>
      <c r="D39" s="150">
        <v>0.26041666666666669</v>
      </c>
      <c r="E39" s="140" t="s">
        <v>56</v>
      </c>
      <c r="F39" s="132">
        <v>240000</v>
      </c>
      <c r="G39" s="132">
        <f t="shared" si="1"/>
        <v>62500.000000000007</v>
      </c>
    </row>
    <row r="40" spans="1:7" ht="15">
      <c r="A40" s="16"/>
      <c r="B40" s="138" t="s">
        <v>57</v>
      </c>
      <c r="C40" s="139" t="s">
        <v>50</v>
      </c>
      <c r="D40" s="150">
        <v>0.13020833333333334</v>
      </c>
      <c r="E40" s="140" t="s">
        <v>56</v>
      </c>
      <c r="F40" s="132">
        <v>240000</v>
      </c>
      <c r="G40" s="132">
        <f t="shared" si="1"/>
        <v>31250.000000000004</v>
      </c>
    </row>
    <row r="41" spans="1:7" ht="15">
      <c r="A41" s="5"/>
      <c r="B41" s="46" t="s">
        <v>58</v>
      </c>
      <c r="C41" s="47"/>
      <c r="D41" s="47"/>
      <c r="E41" s="47"/>
      <c r="F41" s="48"/>
      <c r="G41" s="49">
        <f>SUM(G36:G40)</f>
        <v>281250</v>
      </c>
    </row>
    <row r="42" spans="1:7" ht="15">
      <c r="A42" s="2"/>
      <c r="B42" s="41"/>
      <c r="C42" s="42"/>
      <c r="D42" s="42"/>
      <c r="E42" s="42"/>
      <c r="F42" s="43"/>
      <c r="G42" s="43"/>
    </row>
    <row r="43" spans="1:7" ht="15">
      <c r="A43" s="5"/>
      <c r="B43" s="30" t="s">
        <v>59</v>
      </c>
      <c r="C43" s="31"/>
      <c r="D43" s="32"/>
      <c r="E43" s="32"/>
      <c r="F43" s="33"/>
      <c r="G43" s="33"/>
    </row>
    <row r="44" spans="1:7" ht="24">
      <c r="A44" s="5"/>
      <c r="B44" s="45" t="s">
        <v>60</v>
      </c>
      <c r="C44" s="45" t="s">
        <v>61</v>
      </c>
      <c r="D44" s="45" t="s">
        <v>62</v>
      </c>
      <c r="E44" s="45" t="s">
        <v>28</v>
      </c>
      <c r="F44" s="45" t="s">
        <v>29</v>
      </c>
      <c r="G44" s="45" t="s">
        <v>30</v>
      </c>
    </row>
    <row r="45" spans="1:7" ht="15">
      <c r="A45" s="16"/>
      <c r="B45" s="146" t="s">
        <v>63</v>
      </c>
      <c r="C45" s="142" t="s">
        <v>64</v>
      </c>
      <c r="D45" s="143">
        <v>155</v>
      </c>
      <c r="E45" s="140" t="s">
        <v>33</v>
      </c>
      <c r="F45" s="132">
        <v>4450</v>
      </c>
      <c r="G45" s="132">
        <f>D45*F45</f>
        <v>689750</v>
      </c>
    </row>
    <row r="46" spans="1:7" ht="15">
      <c r="A46" s="16"/>
      <c r="B46" s="141" t="s">
        <v>65</v>
      </c>
      <c r="C46" s="142"/>
      <c r="D46" s="143"/>
      <c r="E46" s="136"/>
      <c r="F46" s="132"/>
      <c r="G46" s="132"/>
    </row>
    <row r="47" spans="1:7" ht="15">
      <c r="A47" s="16"/>
      <c r="B47" s="144" t="s">
        <v>66</v>
      </c>
      <c r="C47" s="142" t="s">
        <v>64</v>
      </c>
      <c r="D47" s="143">
        <v>130</v>
      </c>
      <c r="E47" s="136" t="s">
        <v>67</v>
      </c>
      <c r="F47" s="132">
        <v>599</v>
      </c>
      <c r="G47" s="132">
        <f>D47*F47</f>
        <v>77870</v>
      </c>
    </row>
    <row r="48" spans="1:7" ht="15">
      <c r="A48" s="16"/>
      <c r="B48" s="144" t="s">
        <v>68</v>
      </c>
      <c r="C48" s="142" t="s">
        <v>64</v>
      </c>
      <c r="D48" s="143">
        <v>200</v>
      </c>
      <c r="E48" s="136" t="s">
        <v>67</v>
      </c>
      <c r="F48" s="132">
        <v>1030</v>
      </c>
      <c r="G48" s="132">
        <f>D48*F48</f>
        <v>206000</v>
      </c>
    </row>
    <row r="49" spans="1:7" ht="15">
      <c r="A49" s="16"/>
      <c r="B49" s="144" t="s">
        <v>69</v>
      </c>
      <c r="C49" s="142" t="s">
        <v>64</v>
      </c>
      <c r="D49" s="143">
        <v>250</v>
      </c>
      <c r="E49" s="136" t="s">
        <v>51</v>
      </c>
      <c r="F49" s="132">
        <v>1736</v>
      </c>
      <c r="G49" s="132">
        <f>D49*F49</f>
        <v>434000</v>
      </c>
    </row>
    <row r="50" spans="1:7" ht="15">
      <c r="A50" s="16"/>
      <c r="B50" s="141" t="s">
        <v>70</v>
      </c>
      <c r="C50" s="142"/>
      <c r="D50" s="143"/>
      <c r="E50" s="136"/>
      <c r="F50" s="132"/>
      <c r="G50" s="132"/>
    </row>
    <row r="51" spans="1:7" ht="15">
      <c r="A51" s="16"/>
      <c r="B51" s="144" t="s">
        <v>71</v>
      </c>
      <c r="C51" s="142" t="s">
        <v>64</v>
      </c>
      <c r="D51" s="143">
        <v>12</v>
      </c>
      <c r="E51" s="136" t="s">
        <v>35</v>
      </c>
      <c r="F51" s="132">
        <v>15180</v>
      </c>
      <c r="G51" s="132">
        <f>D51*F51</f>
        <v>182160</v>
      </c>
    </row>
    <row r="52" spans="1:7" ht="15">
      <c r="A52" s="16"/>
      <c r="B52" s="141" t="s">
        <v>72</v>
      </c>
      <c r="C52" s="142"/>
      <c r="D52" s="143"/>
      <c r="E52" s="136"/>
      <c r="F52" s="132"/>
      <c r="G52" s="132"/>
    </row>
    <row r="53" spans="1:7" ht="15">
      <c r="A53" s="16"/>
      <c r="B53" s="144" t="s">
        <v>73</v>
      </c>
      <c r="C53" s="142" t="s">
        <v>74</v>
      </c>
      <c r="D53" s="143">
        <v>1</v>
      </c>
      <c r="E53" s="136" t="s">
        <v>35</v>
      </c>
      <c r="F53" s="132">
        <v>112000</v>
      </c>
      <c r="G53" s="132">
        <f>D53*F53</f>
        <v>112000</v>
      </c>
    </row>
    <row r="54" spans="1:7" ht="15">
      <c r="A54" s="5"/>
      <c r="B54" s="52" t="s">
        <v>75</v>
      </c>
      <c r="C54" s="53"/>
      <c r="D54" s="53"/>
      <c r="E54" s="53"/>
      <c r="F54" s="54"/>
      <c r="G54" s="55">
        <f>SUM(G45:G53)</f>
        <v>1701780</v>
      </c>
    </row>
    <row r="55" spans="1:7" ht="15">
      <c r="A55" s="2"/>
      <c r="B55" s="41"/>
      <c r="C55" s="42"/>
      <c r="D55" s="42"/>
      <c r="E55" s="56"/>
      <c r="F55" s="43"/>
      <c r="G55" s="43"/>
    </row>
    <row r="56" spans="1:7" ht="15">
      <c r="A56" s="5"/>
      <c r="B56" s="30" t="s">
        <v>76</v>
      </c>
      <c r="C56" s="31"/>
      <c r="D56" s="32"/>
      <c r="E56" s="32"/>
      <c r="F56" s="33"/>
      <c r="G56" s="33"/>
    </row>
    <row r="57" spans="1:7" ht="24">
      <c r="A57" s="5"/>
      <c r="B57" s="44" t="s">
        <v>77</v>
      </c>
      <c r="C57" s="45" t="s">
        <v>61</v>
      </c>
      <c r="D57" s="45" t="s">
        <v>62</v>
      </c>
      <c r="E57" s="44" t="s">
        <v>28</v>
      </c>
      <c r="F57" s="45" t="s">
        <v>29</v>
      </c>
      <c r="G57" s="44" t="s">
        <v>30</v>
      </c>
    </row>
    <row r="58" spans="1:7" ht="15">
      <c r="A58" s="16"/>
      <c r="B58" s="117"/>
      <c r="C58" s="50"/>
      <c r="D58" s="51"/>
      <c r="E58" s="24"/>
      <c r="F58" s="57"/>
      <c r="G58" s="51"/>
    </row>
    <row r="59" spans="1:7" ht="15">
      <c r="A59" s="5"/>
      <c r="B59" s="58" t="s">
        <v>78</v>
      </c>
      <c r="C59" s="59"/>
      <c r="D59" s="59"/>
      <c r="E59" s="59"/>
      <c r="F59" s="60"/>
      <c r="G59" s="61">
        <f>SUM(G58)</f>
        <v>0</v>
      </c>
    </row>
    <row r="60" spans="1:7" ht="15">
      <c r="A60" s="2"/>
      <c r="B60" s="78"/>
      <c r="C60" s="78"/>
      <c r="D60" s="78"/>
      <c r="E60" s="78"/>
      <c r="F60" s="79"/>
      <c r="G60" s="79"/>
    </row>
    <row r="61" spans="1:7" ht="15">
      <c r="A61" s="75"/>
      <c r="B61" s="80" t="s">
        <v>79</v>
      </c>
      <c r="C61" s="81"/>
      <c r="D61" s="81"/>
      <c r="E61" s="81"/>
      <c r="F61" s="81"/>
      <c r="G61" s="82">
        <f>G27+G41+G54+G59</f>
        <v>3233030</v>
      </c>
    </row>
    <row r="62" spans="1:7" ht="15">
      <c r="A62" s="75"/>
      <c r="B62" s="83" t="s">
        <v>80</v>
      </c>
      <c r="C62" s="63"/>
      <c r="D62" s="63"/>
      <c r="E62" s="63"/>
      <c r="F62" s="63"/>
      <c r="G62" s="84">
        <f>G61*0.05</f>
        <v>161651.5</v>
      </c>
    </row>
    <row r="63" spans="1:7" ht="15">
      <c r="A63" s="75"/>
      <c r="B63" s="85" t="s">
        <v>81</v>
      </c>
      <c r="C63" s="62"/>
      <c r="D63" s="62"/>
      <c r="E63" s="62"/>
      <c r="F63" s="62"/>
      <c r="G63" s="86">
        <f>G62+G61</f>
        <v>3394681.5</v>
      </c>
    </row>
    <row r="64" spans="1:7" ht="15">
      <c r="A64" s="75"/>
      <c r="B64" s="83" t="s">
        <v>82</v>
      </c>
      <c r="C64" s="63"/>
      <c r="D64" s="63"/>
      <c r="E64" s="63"/>
      <c r="F64" s="63"/>
      <c r="G64" s="84">
        <f>G12</f>
        <v>5500000</v>
      </c>
    </row>
    <row r="65" spans="1:7" ht="15">
      <c r="A65" s="75"/>
      <c r="B65" s="87" t="s">
        <v>83</v>
      </c>
      <c r="C65" s="88"/>
      <c r="D65" s="88"/>
      <c r="E65" s="88"/>
      <c r="F65" s="88"/>
      <c r="G65" s="89">
        <f>G64-G63</f>
        <v>2105318.5</v>
      </c>
    </row>
    <row r="66" spans="1:7" ht="15">
      <c r="A66" s="75"/>
      <c r="B66" s="76" t="s">
        <v>84</v>
      </c>
      <c r="C66" s="77"/>
      <c r="D66" s="77"/>
      <c r="E66" s="77"/>
      <c r="F66" s="77"/>
      <c r="G66" s="72"/>
    </row>
    <row r="67" spans="1:7" ht="15.75" thickBot="1">
      <c r="A67" s="75"/>
      <c r="B67" s="90"/>
      <c r="C67" s="77"/>
      <c r="D67" s="77"/>
      <c r="E67" s="77"/>
      <c r="F67" s="77"/>
      <c r="G67" s="72"/>
    </row>
    <row r="68" spans="1:7" ht="15">
      <c r="A68" s="75"/>
      <c r="B68" s="102" t="s">
        <v>85</v>
      </c>
      <c r="C68" s="103"/>
      <c r="D68" s="103"/>
      <c r="E68" s="103"/>
      <c r="F68" s="104"/>
      <c r="G68" s="72"/>
    </row>
    <row r="69" spans="1:7" ht="15">
      <c r="A69" s="75"/>
      <c r="B69" s="105" t="s">
        <v>86</v>
      </c>
      <c r="C69" s="74"/>
      <c r="D69" s="74"/>
      <c r="E69" s="74"/>
      <c r="F69" s="106"/>
      <c r="G69" s="72"/>
    </row>
    <row r="70" spans="1:7" ht="15">
      <c r="A70" s="75"/>
      <c r="B70" s="105" t="s">
        <v>87</v>
      </c>
      <c r="C70" s="74"/>
      <c r="D70" s="74"/>
      <c r="E70" s="74"/>
      <c r="F70" s="106"/>
      <c r="G70" s="72"/>
    </row>
    <row r="71" spans="1:7" ht="15">
      <c r="A71" s="75"/>
      <c r="B71" s="105" t="s">
        <v>88</v>
      </c>
      <c r="C71" s="74"/>
      <c r="D71" s="74"/>
      <c r="E71" s="74"/>
      <c r="F71" s="106"/>
      <c r="G71" s="72"/>
    </row>
    <row r="72" spans="1:7" ht="15">
      <c r="A72" s="75"/>
      <c r="B72" s="105" t="s">
        <v>89</v>
      </c>
      <c r="C72" s="74"/>
      <c r="D72" s="74"/>
      <c r="E72" s="74"/>
      <c r="F72" s="106"/>
      <c r="G72" s="72"/>
    </row>
    <row r="73" spans="1:7" ht="15">
      <c r="A73" s="75"/>
      <c r="B73" s="105" t="s">
        <v>90</v>
      </c>
      <c r="C73" s="74"/>
      <c r="D73" s="74"/>
      <c r="E73" s="74"/>
      <c r="F73" s="106"/>
      <c r="G73" s="72"/>
    </row>
    <row r="74" spans="1:7" ht="15.75" thickBot="1">
      <c r="A74" s="75"/>
      <c r="B74" s="107" t="s">
        <v>91</v>
      </c>
      <c r="C74" s="108"/>
      <c r="D74" s="108"/>
      <c r="E74" s="108"/>
      <c r="F74" s="109"/>
      <c r="G74" s="72"/>
    </row>
    <row r="75" spans="1:7" ht="15">
      <c r="A75" s="75"/>
      <c r="B75" s="100"/>
      <c r="C75" s="74"/>
      <c r="D75" s="74"/>
      <c r="E75" s="74"/>
      <c r="F75" s="74"/>
      <c r="G75" s="72"/>
    </row>
    <row r="76" spans="1:7" ht="15.75" thickBot="1">
      <c r="A76" s="75"/>
      <c r="B76" s="153" t="s">
        <v>92</v>
      </c>
      <c r="C76" s="154"/>
      <c r="D76" s="99"/>
      <c r="E76" s="65"/>
      <c r="F76" s="65"/>
      <c r="G76" s="72"/>
    </row>
    <row r="77" spans="1:7" ht="15">
      <c r="A77" s="75"/>
      <c r="B77" s="92" t="s">
        <v>77</v>
      </c>
      <c r="C77" s="66" t="s">
        <v>93</v>
      </c>
      <c r="D77" s="93" t="s">
        <v>94</v>
      </c>
      <c r="E77" s="65"/>
      <c r="F77" s="65"/>
      <c r="G77" s="72"/>
    </row>
    <row r="78" spans="1:7" ht="15">
      <c r="A78" s="75"/>
      <c r="B78" s="94" t="s">
        <v>95</v>
      </c>
      <c r="C78" s="67">
        <f>G27</f>
        <v>1250000</v>
      </c>
      <c r="D78" s="95">
        <f>(C78/C84)</f>
        <v>0.36822305715573023</v>
      </c>
      <c r="E78" s="65"/>
      <c r="F78" s="65"/>
      <c r="G78" s="72"/>
    </row>
    <row r="79" spans="1:7" ht="15">
      <c r="A79" s="75"/>
      <c r="B79" s="94" t="s">
        <v>96</v>
      </c>
      <c r="C79" s="68">
        <f>G32</f>
        <v>0</v>
      </c>
      <c r="D79" s="95">
        <v>0</v>
      </c>
      <c r="E79" s="65"/>
      <c r="F79" s="65"/>
      <c r="G79" s="72"/>
    </row>
    <row r="80" spans="1:7" ht="15">
      <c r="A80" s="75"/>
      <c r="B80" s="94" t="s">
        <v>97</v>
      </c>
      <c r="C80" s="67">
        <f>G41</f>
        <v>281250</v>
      </c>
      <c r="D80" s="95">
        <f>(C80/C84)</f>
        <v>8.2850187860039295E-2</v>
      </c>
      <c r="E80" s="65"/>
      <c r="F80" s="65"/>
      <c r="G80" s="72"/>
    </row>
    <row r="81" spans="1:7" ht="15">
      <c r="A81" s="75"/>
      <c r="B81" s="94" t="s">
        <v>60</v>
      </c>
      <c r="C81" s="67">
        <f>G54</f>
        <v>1701780</v>
      </c>
      <c r="D81" s="95">
        <f>(C81/C84)</f>
        <v>0.50130770736518282</v>
      </c>
      <c r="E81" s="65"/>
      <c r="F81" s="65"/>
      <c r="G81" s="72"/>
    </row>
    <row r="82" spans="1:7" ht="15">
      <c r="A82" s="75"/>
      <c r="B82" s="94" t="s">
        <v>98</v>
      </c>
      <c r="C82" s="69">
        <f>G59</f>
        <v>0</v>
      </c>
      <c r="D82" s="95">
        <f>(C82/C84)</f>
        <v>0</v>
      </c>
      <c r="E82" s="71"/>
      <c r="F82" s="71"/>
      <c r="G82" s="72"/>
    </row>
    <row r="83" spans="1:7" ht="15">
      <c r="A83" s="75"/>
      <c r="B83" s="94" t="s">
        <v>99</v>
      </c>
      <c r="C83" s="69">
        <f>G62</f>
        <v>161651.5</v>
      </c>
      <c r="D83" s="95">
        <f>(C83/C84)</f>
        <v>4.7619047619047616E-2</v>
      </c>
      <c r="E83" s="71"/>
      <c r="F83" s="71"/>
      <c r="G83" s="72"/>
    </row>
    <row r="84" spans="1:7" ht="15.75" thickBot="1">
      <c r="A84" s="75"/>
      <c r="B84" s="96" t="s">
        <v>100</v>
      </c>
      <c r="C84" s="97">
        <f>SUM(C78:C83)</f>
        <v>3394681.5</v>
      </c>
      <c r="D84" s="98">
        <f>SUM(D78:D83)</f>
        <v>1</v>
      </c>
      <c r="E84" s="71"/>
      <c r="F84" s="71"/>
      <c r="G84" s="72"/>
    </row>
    <row r="85" spans="1:7" ht="15">
      <c r="A85" s="75"/>
      <c r="B85" s="90"/>
      <c r="C85" s="77"/>
      <c r="D85" s="77"/>
      <c r="E85" s="77"/>
      <c r="F85" s="77"/>
      <c r="G85" s="72"/>
    </row>
    <row r="86" spans="1:7" ht="15">
      <c r="A86" s="75"/>
      <c r="B86" s="91"/>
      <c r="C86" s="77"/>
      <c r="D86" s="77"/>
      <c r="E86" s="77"/>
      <c r="F86" s="77"/>
      <c r="G86" s="72"/>
    </row>
    <row r="87" spans="1:7" ht="15.75" thickBot="1">
      <c r="A87" s="64"/>
      <c r="B87" s="111"/>
      <c r="C87" s="112" t="s">
        <v>101</v>
      </c>
      <c r="D87" s="113"/>
      <c r="E87" s="114"/>
      <c r="F87" s="70"/>
      <c r="G87" s="72"/>
    </row>
    <row r="88" spans="1:7" ht="15">
      <c r="A88" s="75"/>
      <c r="B88" s="115" t="s">
        <v>102</v>
      </c>
      <c r="C88" s="148">
        <v>2000</v>
      </c>
      <c r="D88" s="148">
        <v>2500</v>
      </c>
      <c r="E88" s="149">
        <v>3000</v>
      </c>
      <c r="F88" s="110"/>
      <c r="G88" s="73"/>
    </row>
    <row r="89" spans="1:7" ht="15.75" thickBot="1">
      <c r="A89" s="75"/>
      <c r="B89" s="96" t="s">
        <v>103</v>
      </c>
      <c r="C89" s="97">
        <f>(G63/C88)</f>
        <v>1697.3407500000001</v>
      </c>
      <c r="D89" s="97">
        <f>(G63/D88)</f>
        <v>1357.8725999999999</v>
      </c>
      <c r="E89" s="116">
        <f>(G63/E88)</f>
        <v>1131.5605</v>
      </c>
      <c r="F89" s="110"/>
      <c r="G89" s="73"/>
    </row>
    <row r="90" spans="1:7" ht="15">
      <c r="A90" s="75"/>
      <c r="B90" s="101" t="s">
        <v>104</v>
      </c>
      <c r="C90" s="74"/>
      <c r="D90" s="74"/>
      <c r="E90" s="74"/>
      <c r="F90" s="74"/>
      <c r="G90" s="74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7121AD-124A-497C-BEE4-B58E6B793737}"/>
</file>

<file path=customXml/itemProps2.xml><?xml version="1.0" encoding="utf-8"?>
<ds:datastoreItem xmlns:ds="http://schemas.openxmlformats.org/officeDocument/2006/customXml" ds:itemID="{D8AAB850-0621-470A-BA6F-1F6F3B237C6B}"/>
</file>

<file path=customXml/itemProps3.xml><?xml version="1.0" encoding="utf-8"?>
<ds:datastoreItem xmlns:ds="http://schemas.openxmlformats.org/officeDocument/2006/customXml" ds:itemID="{0410132E-2806-4D03-BAF5-419C0A26C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Rodrigo</cp:lastModifiedBy>
  <cp:revision/>
  <dcterms:created xsi:type="dcterms:W3CDTF">2020-11-27T12:49:26Z</dcterms:created>
  <dcterms:modified xsi:type="dcterms:W3CDTF">2022-06-23T13:01:25Z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