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arinm\OneDrive - INDAP\LOS MUERMOS\FICHAS 2020\FICHAS TECNICAS 2022\"/>
    </mc:Choice>
  </mc:AlternateContent>
  <bookViews>
    <workbookView xWindow="0" yWindow="0" windowWidth="19200" windowHeight="6430"/>
  </bookViews>
  <sheets>
    <sheet name="PAPA PRIMOR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45" i="1"/>
  <c r="G66" i="1" l="1"/>
  <c r="G67" i="1"/>
  <c r="G59" i="1"/>
  <c r="G53" i="1"/>
  <c r="G54" i="1"/>
  <c r="G55" i="1"/>
  <c r="G56" i="1"/>
  <c r="G57" i="1"/>
  <c r="G58" i="1"/>
  <c r="G60" i="1"/>
  <c r="G61" i="1"/>
  <c r="G62" i="1"/>
  <c r="G63" i="1"/>
  <c r="G64" i="1"/>
  <c r="G65" i="1"/>
  <c r="G68" i="1"/>
  <c r="G52" i="1"/>
  <c r="G43" i="1"/>
  <c r="G23" i="1"/>
  <c r="G24" i="1"/>
  <c r="G25" i="1"/>
  <c r="G26" i="1"/>
  <c r="G12" i="1"/>
  <c r="C94" i="1" l="1"/>
  <c r="G73" i="1" l="1"/>
  <c r="G74" i="1" s="1"/>
  <c r="C97" i="1" s="1"/>
  <c r="G47" i="1"/>
  <c r="G46" i="1"/>
  <c r="G42" i="1"/>
  <c r="G41" i="1"/>
  <c r="G40" i="1"/>
  <c r="G39" i="1"/>
  <c r="G38" i="1"/>
  <c r="G37" i="1"/>
  <c r="G36" i="1"/>
  <c r="G22" i="1"/>
  <c r="G21" i="1"/>
  <c r="G79" i="1"/>
  <c r="G27" i="1" l="1"/>
  <c r="G69" i="1"/>
  <c r="C96" i="1" s="1"/>
  <c r="G48" i="1"/>
  <c r="C95" i="1" s="1"/>
  <c r="G76" i="1" l="1"/>
  <c r="G77" i="1" s="1"/>
  <c r="C93" i="1"/>
  <c r="G78" i="1" l="1"/>
  <c r="D104" i="1" s="1"/>
  <c r="C98" i="1"/>
  <c r="C99" i="1" s="1"/>
  <c r="D93" i="1" s="1"/>
  <c r="E104" i="1" l="1"/>
  <c r="C104" i="1"/>
  <c r="G80" i="1"/>
  <c r="D96" i="1"/>
  <c r="D95" i="1"/>
  <c r="D97" i="1"/>
  <c r="D98" i="1"/>
  <c r="D99" i="1" l="1"/>
</calcChain>
</file>

<file path=xl/sharedStrings.xml><?xml version="1.0" encoding="utf-8"?>
<sst xmlns="http://schemas.openxmlformats.org/spreadsheetml/2006/main" count="194" uniqueCount="118">
  <si>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</si>
  <si>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</si>
  <si>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</si>
  <si>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</si>
  <si>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</si>
  <si>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</si>
  <si>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</si>
  <si>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</si>
  <si>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</si>
  <si>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</si>
  <si>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</si>
  <si>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</si>
  <si>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</si>
  <si>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</si>
  <si>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</si>
  <si>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</si>
  <si>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</si>
  <si>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</si>
  <si>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</si>
  <si>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</si>
  <si>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</si>
  <si>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</si>
  <si>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</si>
  <si>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</si>
  <si>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</si>
  <si>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</si>
  <si>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</si>
  <si>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</si>
  <si>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</si>
  <si>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Agosto-Septiembre</t>
  </si>
  <si>
    <t>Aplicación Herb.Post Emergencia</t>
  </si>
  <si>
    <t>Octubre-Noviembre</t>
  </si>
  <si>
    <t>Acarreo Insumos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</si>
  <si>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</si>
  <si>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</si>
  <si>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</si>
  <si>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</si>
  <si>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</si>
  <si>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</si>
  <si>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</si>
  <si>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</si>
  <si>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</si>
  <si>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</si>
  <si>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</si>
  <si>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</si>
  <si>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</si>
  <si>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</si>
  <si>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</si>
  <si>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</si>
  <si>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</si>
  <si>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</si>
  <si>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</si>
  <si>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</si>
  <si>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</si>
  <si>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</si>
  <si>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</si>
  <si>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</si>
  <si>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</si>
  <si>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</si>
  <si>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</si>
  <si>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</si>
  <si>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</si>
  <si>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</si>
  <si>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</si>
  <si>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</si>
  <si>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</si>
  <si>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</si>
  <si>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</si>
  <si>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</si>
  <si>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</si>
  <si>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</si>
  <si>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</si>
  <si>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</si>
  <si>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</si>
  <si>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 xml:space="preserve">Traslados </t>
  </si>
  <si>
    <t>Subtotal otros</t>
  </si>
  <si>
    <t>PATAGONIA</t>
  </si>
  <si>
    <t>MEDIA</t>
  </si>
  <si>
    <t>LOS LAGOS</t>
  </si>
  <si>
    <t>LOS MUERMOS</t>
  </si>
  <si>
    <t>MERCADO INTERNO</t>
  </si>
  <si>
    <t>Normal</t>
  </si>
  <si>
    <t>Desinfección de semillas</t>
  </si>
  <si>
    <t>Siembra y abonadura</t>
  </si>
  <si>
    <t>Mezcla Fertilizantes  y otros</t>
  </si>
  <si>
    <t xml:space="preserve">Aplicación Biocidas </t>
  </si>
  <si>
    <t>Aporca, limpias, fertilizaciones</t>
  </si>
  <si>
    <t>Diciembre</t>
  </si>
  <si>
    <t>Cosecha y recolección</t>
  </si>
  <si>
    <t>Rotovator</t>
  </si>
  <si>
    <t>Rotovator 2</t>
  </si>
  <si>
    <t>Aplicación  Herbicida Premergencia</t>
  </si>
  <si>
    <t>Aplicación Funguicidas.Post Emergencia</t>
  </si>
  <si>
    <t>Aporca</t>
  </si>
  <si>
    <t>Cosechadora Papas</t>
  </si>
  <si>
    <t>Nitromag</t>
  </si>
  <si>
    <t>Superfosfato triple</t>
  </si>
  <si>
    <t>Muriato de Potasio</t>
  </si>
  <si>
    <t>l</t>
  </si>
  <si>
    <t>FUNGICIDAS</t>
  </si>
  <si>
    <t>Infinito</t>
  </si>
  <si>
    <t>Moxan</t>
  </si>
  <si>
    <t>Anagran</t>
  </si>
  <si>
    <t>Bectra 2</t>
  </si>
  <si>
    <t>Aplicación Funguicidas/Insecticida.Post Emergencia 2</t>
  </si>
  <si>
    <t>INSECTICIDA</t>
  </si>
  <si>
    <t>Muralla</t>
  </si>
  <si>
    <t>PAPAS PRIMOR</t>
  </si>
  <si>
    <t>diciembre</t>
  </si>
  <si>
    <t>Sept-Nov.</t>
  </si>
  <si>
    <t>Sept-Oct.</t>
  </si>
  <si>
    <t>Agosto</t>
  </si>
  <si>
    <t>Octubre</t>
  </si>
  <si>
    <t>Septiembre</t>
  </si>
  <si>
    <t>Agosto-Diciembre</t>
  </si>
  <si>
    <t>Priori</t>
  </si>
  <si>
    <t>Moncut</t>
  </si>
  <si>
    <t>Rango 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</si>
</sst>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_-;\-* #,##0.00_-;_-* &quot;-&quot;??_-;_-@_-"/>
    <numFmt numFmtId="168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7" fontId="20" fillId="0" borderId="23" applyFont="0" applyFill="0" applyBorder="0" applyAlignment="0" applyProtection="0"/>
  </cellStyleXfs>
  <cellXfs count="17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6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vertical="center"/>
    </xf>
    <xf numFmtId="49" fontId="11" fillId="2" borderId="50" xfId="0" applyNumberFormat="1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49" fontId="18" fillId="8" borderId="35" xfId="0" applyNumberFormat="1" applyFont="1" applyFill="1" applyBorder="1" applyAlignment="1">
      <alignment vertical="center"/>
    </xf>
    <xf numFmtId="49" fontId="18" fillId="8" borderId="24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8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6" fontId="18" fillId="2" borderId="6" xfId="0" applyNumberFormat="1" applyFont="1" applyFill="1" applyBorder="1" applyAlignment="1">
      <alignment vertical="center"/>
    </xf>
    <xf numFmtId="0" fontId="19" fillId="7" borderId="23" xfId="0" applyFont="1" applyFill="1" applyBorder="1" applyAlignment="1">
      <alignment vertical="center"/>
    </xf>
    <xf numFmtId="49" fontId="18" fillId="8" borderId="39" xfId="0" applyNumberFormat="1" applyFont="1" applyFill="1" applyBorder="1" applyAlignment="1">
      <alignment vertical="center"/>
    </xf>
    <xf numFmtId="166" fontId="18" fillId="8" borderId="40" xfId="0" applyNumberFormat="1" applyFont="1" applyFill="1" applyBorder="1" applyAlignment="1">
      <alignment vertical="center"/>
    </xf>
    <xf numFmtId="9" fontId="18" fillId="8" borderId="41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0" fontId="19" fillId="9" borderId="53" xfId="0" applyFont="1" applyFill="1" applyBorder="1" applyAlignment="1">
      <alignment vertical="center"/>
    </xf>
    <xf numFmtId="49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0" fontId="18" fillId="8" borderId="56" xfId="0" applyNumberFormat="1" applyFont="1" applyFill="1" applyBorder="1" applyAlignment="1">
      <alignment vertical="center"/>
    </xf>
    <xf numFmtId="166" fontId="18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1" fillId="3" borderId="59" xfId="0" applyNumberFormat="1" applyFont="1" applyFill="1" applyBorder="1" applyAlignment="1">
      <alignment horizontal="center" vertical="center" wrapText="1"/>
    </xf>
    <xf numFmtId="0" fontId="21" fillId="0" borderId="58" xfId="0" applyFont="1" applyBorder="1" applyAlignment="1" applyProtection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1" fillId="0" borderId="58" xfId="0" applyFont="1" applyBorder="1" applyAlignment="1" applyProtection="1">
      <alignment horizontal="center" vertical="center"/>
      <protection locked="0"/>
    </xf>
    <xf numFmtId="0" fontId="21" fillId="0" borderId="58" xfId="0" applyFont="1" applyBorder="1" applyAlignment="1" applyProtection="1">
      <alignment horizontal="center" vertical="center"/>
    </xf>
    <xf numFmtId="168" fontId="21" fillId="0" borderId="58" xfId="1" applyNumberFormat="1" applyFont="1" applyBorder="1" applyAlignment="1" applyProtection="1">
      <alignment vertical="center"/>
    </xf>
    <xf numFmtId="3" fontId="4" fillId="2" borderId="58" xfId="0" applyNumberFormat="1" applyFont="1" applyFill="1" applyBorder="1" applyAlignment="1">
      <alignment horizontal="right" vertical="center" wrapText="1"/>
    </xf>
    <xf numFmtId="0" fontId="21" fillId="0" borderId="58" xfId="0" applyFont="1" applyFill="1" applyBorder="1" applyAlignment="1" applyProtection="1">
      <alignment horizontal="left" vertical="center"/>
    </xf>
    <xf numFmtId="0" fontId="2" fillId="0" borderId="58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49" fontId="1" fillId="3" borderId="60" xfId="0" applyNumberFormat="1" applyFont="1" applyFill="1" applyBorder="1" applyAlignment="1">
      <alignment horizontal="center" vertical="center" wrapText="1"/>
    </xf>
    <xf numFmtId="49" fontId="8" fillId="3" borderId="61" xfId="0" applyNumberFormat="1" applyFont="1" applyFill="1" applyBorder="1" applyAlignment="1">
      <alignment vertical="center"/>
    </xf>
    <xf numFmtId="0" fontId="8" fillId="3" borderId="61" xfId="0" applyFont="1" applyFill="1" applyBorder="1" applyAlignment="1">
      <alignment horizontal="center" vertical="center"/>
    </xf>
    <xf numFmtId="0" fontId="8" fillId="3" borderId="61" xfId="0" applyFont="1" applyFill="1" applyBorder="1" applyAlignment="1">
      <alignment vertical="center"/>
    </xf>
    <xf numFmtId="3" fontId="8" fillId="3" borderId="61" xfId="0" applyNumberFormat="1" applyFont="1" applyFill="1" applyBorder="1" applyAlignment="1">
      <alignment vertical="center"/>
    </xf>
    <xf numFmtId="0" fontId="22" fillId="0" borderId="58" xfId="0" applyFont="1" applyFill="1" applyBorder="1" applyAlignment="1">
      <alignment horizontal="left" vertical="center"/>
    </xf>
    <xf numFmtId="168" fontId="21" fillId="0" borderId="58" xfId="1" applyNumberFormat="1" applyFont="1" applyBorder="1" applyAlignment="1">
      <alignment vertical="center"/>
    </xf>
    <xf numFmtId="3" fontId="4" fillId="2" borderId="58" xfId="0" applyNumberFormat="1" applyFont="1" applyFill="1" applyBorder="1" applyAlignment="1">
      <alignment vertical="center"/>
    </xf>
    <xf numFmtId="0" fontId="21" fillId="0" borderId="58" xfId="0" applyFont="1" applyFill="1" applyBorder="1" applyAlignment="1">
      <alignment horizontal="left" vertical="center"/>
    </xf>
    <xf numFmtId="168" fontId="21" fillId="0" borderId="58" xfId="1" applyNumberFormat="1" applyFont="1" applyBorder="1" applyAlignment="1" applyProtection="1">
      <alignment vertical="center"/>
      <protection locked="0"/>
    </xf>
    <xf numFmtId="0" fontId="21" fillId="11" borderId="58" xfId="0" applyFont="1" applyFill="1" applyBorder="1" applyAlignment="1" applyProtection="1">
      <alignment horizontal="center" vertical="center"/>
    </xf>
    <xf numFmtId="0" fontId="21" fillId="11" borderId="58" xfId="0" applyFont="1" applyFill="1" applyBorder="1" applyAlignment="1" applyProtection="1">
      <alignment horizontal="center" vertical="center"/>
      <protection locked="0"/>
    </xf>
    <xf numFmtId="168" fontId="21" fillId="11" borderId="58" xfId="1" applyNumberFormat="1" applyFont="1" applyFill="1" applyBorder="1" applyAlignment="1" applyProtection="1">
      <alignment vertical="center"/>
      <protection locked="0"/>
    </xf>
    <xf numFmtId="0" fontId="21" fillId="0" borderId="58" xfId="0" applyFont="1" applyFill="1" applyBorder="1" applyAlignment="1">
      <alignment horizontal="left" vertical="center" wrapText="1"/>
    </xf>
    <xf numFmtId="0" fontId="23" fillId="0" borderId="58" xfId="0" applyFont="1" applyFill="1" applyBorder="1" applyAlignment="1">
      <alignment horizontal="left" vertical="center" wrapText="1"/>
    </xf>
    <xf numFmtId="49" fontId="17" fillId="9" borderId="42" xfId="0" applyNumberFormat="1" applyFont="1" applyFill="1" applyBorder="1" applyAlignment="1">
      <alignment vertical="center"/>
    </xf>
    <xf numFmtId="0" fontId="18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4" fontId="4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17" fontId="11" fillId="10" borderId="57" xfId="0" applyNumberFormat="1" applyFont="1" applyFill="1" applyBorder="1" applyAlignment="1">
      <alignment horizontal="center" vertical="center"/>
    </xf>
    <xf numFmtId="168" fontId="11" fillId="10" borderId="57" xfId="1" applyNumberFormat="1" applyFont="1" applyFill="1" applyBorder="1" applyAlignment="1">
      <alignment horizontal="center" vertical="center"/>
    </xf>
    <xf numFmtId="0" fontId="11" fillId="10" borderId="57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152400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Normal="100" workbookViewId="0">
      <selection activeCell="I10" sqref="I10"/>
    </sheetView>
  </sheetViews>
  <sheetFormatPr baseColWidth="10" defaultColWidth="10.81640625" defaultRowHeight="11.25" customHeight="1" x14ac:dyDescent="0.35"/>
  <cols>
    <col min="1" max="1" width="4.453125" style="56" customWidth="1"/>
    <col min="2" max="2" width="34.54296875" style="56" customWidth="1"/>
    <col min="3" max="3" width="19.453125" style="56" customWidth="1"/>
    <col min="4" max="4" width="9.453125" style="56" customWidth="1"/>
    <col min="5" max="5" width="18" style="56" customWidth="1"/>
    <col min="6" max="6" width="11" style="56" customWidth="1"/>
    <col min="7" max="7" width="14.453125" style="56" customWidth="1"/>
    <col min="8" max="255" width="10.81640625" style="56" customWidth="1"/>
    <col min="256" max="16384" width="10.81640625" style="57"/>
  </cols>
  <sheetData>
    <row r="1" spans="1:7" ht="15" customHeight="1" x14ac:dyDescent="0.35">
      <c r="A1" s="55"/>
      <c r="B1" s="55"/>
      <c r="C1" s="55"/>
      <c r="D1" s="55"/>
      <c r="E1" s="55"/>
      <c r="F1" s="55"/>
      <c r="G1" s="55"/>
    </row>
    <row r="2" spans="1:7" ht="15" customHeight="1" x14ac:dyDescent="0.35">
      <c r="A2" s="55"/>
      <c r="B2" s="55"/>
      <c r="C2" s="55"/>
      <c r="D2" s="55"/>
      <c r="E2" s="55"/>
      <c r="F2" s="55"/>
      <c r="G2" s="55"/>
    </row>
    <row r="3" spans="1:7" ht="15" customHeight="1" x14ac:dyDescent="0.35">
      <c r="A3" s="55"/>
      <c r="B3" s="55"/>
      <c r="C3" s="55"/>
      <c r="D3" s="55"/>
      <c r="E3" s="55"/>
      <c r="F3" s="55"/>
      <c r="G3" s="55"/>
    </row>
    <row r="4" spans="1:7" ht="15" customHeight="1" x14ac:dyDescent="0.35">
      <c r="A4" s="55"/>
      <c r="B4" s="55"/>
      <c r="C4" s="55"/>
      <c r="D4" s="55"/>
      <c r="E4" s="55"/>
      <c r="F4" s="55"/>
      <c r="G4" s="55"/>
    </row>
    <row r="5" spans="1:7" ht="15" customHeight="1" x14ac:dyDescent="0.35">
      <c r="A5" s="55"/>
      <c r="B5" s="55"/>
      <c r="C5" s="55"/>
      <c r="D5" s="55"/>
      <c r="E5" s="55"/>
      <c r="F5" s="55"/>
      <c r="G5" s="55"/>
    </row>
    <row r="6" spans="1:7" ht="15" customHeight="1" x14ac:dyDescent="0.35">
      <c r="A6" s="55"/>
      <c r="B6" s="55"/>
      <c r="C6" s="55"/>
      <c r="D6" s="55"/>
      <c r="E6" s="55"/>
      <c r="F6" s="55"/>
      <c r="G6" s="55"/>
    </row>
    <row r="7" spans="1:7" ht="15" customHeight="1" x14ac:dyDescent="0.35">
      <c r="A7" s="55"/>
      <c r="B7" s="55"/>
      <c r="C7" s="55"/>
      <c r="D7" s="55"/>
      <c r="E7" s="55"/>
      <c r="F7" s="55"/>
      <c r="G7" s="55"/>
    </row>
    <row r="8" spans="1:7" ht="15" customHeight="1" x14ac:dyDescent="0.35">
      <c r="A8" s="55"/>
      <c r="B8" s="58"/>
      <c r="C8" s="59"/>
      <c r="D8" s="55"/>
      <c r="E8" s="59"/>
      <c r="F8" s="59"/>
      <c r="G8" s="59"/>
    </row>
    <row r="9" spans="1:7" ht="12" customHeight="1" x14ac:dyDescent="0.35">
      <c r="A9" s="60"/>
      <c r="B9" s="1" t="s">
        <v>0</v>
      </c>
      <c r="C9" s="164" t="s">
        <v>107</v>
      </c>
      <c r="D9" s="61"/>
      <c r="E9" s="158" t="s">
        <v>1</v>
      </c>
      <c r="F9" s="159"/>
      <c r="G9" s="167">
        <v>260</v>
      </c>
    </row>
    <row r="10" spans="1:7" ht="38.25" customHeight="1" x14ac:dyDescent="0.35">
      <c r="A10" s="60"/>
      <c r="B10" s="2" t="s">
        <v>2</v>
      </c>
      <c r="C10" s="3" t="s">
        <v>76</v>
      </c>
      <c r="D10" s="62"/>
      <c r="E10" s="156" t="s">
        <v>3</v>
      </c>
      <c r="F10" s="157"/>
      <c r="G10" s="168" t="s">
        <v>108</v>
      </c>
    </row>
    <row r="11" spans="1:7" ht="18" customHeight="1" x14ac:dyDescent="0.35">
      <c r="A11" s="60"/>
      <c r="B11" s="2" t="s">
        <v>4</v>
      </c>
      <c r="C11" s="165" t="s">
        <v>77</v>
      </c>
      <c r="D11" s="62"/>
      <c r="E11" s="156" t="s">
        <v>5</v>
      </c>
      <c r="F11" s="157"/>
      <c r="G11" s="169">
        <v>34000</v>
      </c>
    </row>
    <row r="12" spans="1:7" ht="11.25" customHeight="1" x14ac:dyDescent="0.35">
      <c r="A12" s="60"/>
      <c r="B12" s="2" t="s">
        <v>6</v>
      </c>
      <c r="C12" s="165" t="s">
        <v>78</v>
      </c>
      <c r="D12" s="62"/>
      <c r="E12" s="64" t="s">
        <v>7</v>
      </c>
      <c r="F12" s="65"/>
      <c r="G12" s="169">
        <f>G9*G11</f>
        <v>8840000</v>
      </c>
    </row>
    <row r="13" spans="1:7" ht="11.25" customHeight="1" x14ac:dyDescent="0.35">
      <c r="A13" s="60"/>
      <c r="B13" s="2" t="s">
        <v>8</v>
      </c>
      <c r="C13" s="165" t="s">
        <v>79</v>
      </c>
      <c r="D13" s="62"/>
      <c r="E13" s="156" t="s">
        <v>9</v>
      </c>
      <c r="F13" s="157"/>
      <c r="G13" s="170" t="s">
        <v>80</v>
      </c>
    </row>
    <row r="14" spans="1:7" ht="13.5" customHeight="1" x14ac:dyDescent="0.35">
      <c r="A14" s="60"/>
      <c r="B14" s="2" t="s">
        <v>10</v>
      </c>
      <c r="C14" s="165" t="s">
        <v>79</v>
      </c>
      <c r="D14" s="62"/>
      <c r="E14" s="156" t="s">
        <v>11</v>
      </c>
      <c r="F14" s="157"/>
      <c r="G14" s="168" t="s">
        <v>108</v>
      </c>
    </row>
    <row r="15" spans="1:7" ht="25.5" customHeight="1" x14ac:dyDescent="0.35">
      <c r="A15" s="60"/>
      <c r="B15" s="2" t="s">
        <v>12</v>
      </c>
      <c r="C15" s="166">
        <v>44742</v>
      </c>
      <c r="D15" s="62"/>
      <c r="E15" s="160" t="s">
        <v>13</v>
      </c>
      <c r="F15" s="161"/>
      <c r="G15" s="170" t="s">
        <v>81</v>
      </c>
    </row>
    <row r="16" spans="1:7" ht="12" customHeight="1" x14ac:dyDescent="0.35">
      <c r="A16" s="55"/>
      <c r="B16" s="67"/>
      <c r="C16" s="68"/>
      <c r="D16" s="6"/>
      <c r="E16" s="69"/>
      <c r="F16" s="69"/>
      <c r="G16" s="70"/>
    </row>
    <row r="17" spans="1:7" ht="12" customHeight="1" x14ac:dyDescent="0.35">
      <c r="A17" s="71"/>
      <c r="B17" s="162" t="s">
        <v>14</v>
      </c>
      <c r="C17" s="163"/>
      <c r="D17" s="163"/>
      <c r="E17" s="163"/>
      <c r="F17" s="163"/>
      <c r="G17" s="163"/>
    </row>
    <row r="18" spans="1:7" ht="12" customHeight="1" x14ac:dyDescent="0.35">
      <c r="A18" s="55"/>
      <c r="B18" s="72"/>
      <c r="C18" s="73"/>
      <c r="D18" s="73"/>
      <c r="E18" s="73"/>
      <c r="F18" s="74"/>
      <c r="G18" s="74"/>
    </row>
    <row r="19" spans="1:7" ht="12" customHeight="1" x14ac:dyDescent="0.35">
      <c r="A19" s="60"/>
      <c r="B19" s="4" t="s">
        <v>15</v>
      </c>
      <c r="C19" s="5"/>
      <c r="D19" s="6"/>
      <c r="E19" s="6"/>
      <c r="F19" s="6"/>
      <c r="G19" s="6"/>
    </row>
    <row r="20" spans="1:7" ht="24" customHeight="1" x14ac:dyDescent="0.35">
      <c r="A20" s="71"/>
      <c r="B20" s="128" t="s">
        <v>16</v>
      </c>
      <c r="C20" s="128" t="s">
        <v>17</v>
      </c>
      <c r="D20" s="128" t="s">
        <v>18</v>
      </c>
      <c r="E20" s="128" t="s">
        <v>19</v>
      </c>
      <c r="F20" s="128" t="s">
        <v>20</v>
      </c>
      <c r="G20" s="128" t="s">
        <v>21</v>
      </c>
    </row>
    <row r="21" spans="1:7" ht="12.75" customHeight="1" x14ac:dyDescent="0.35">
      <c r="A21" s="93"/>
      <c r="B21" s="129" t="s">
        <v>82</v>
      </c>
      <c r="C21" s="130" t="s">
        <v>22</v>
      </c>
      <c r="D21" s="131">
        <v>0.6</v>
      </c>
      <c r="E21" s="132" t="s">
        <v>29</v>
      </c>
      <c r="F21" s="133">
        <v>25000</v>
      </c>
      <c r="G21" s="134">
        <f>(D21*F21)</f>
        <v>15000</v>
      </c>
    </row>
    <row r="22" spans="1:7" ht="25.5" customHeight="1" x14ac:dyDescent="0.35">
      <c r="A22" s="93"/>
      <c r="B22" s="129" t="s">
        <v>83</v>
      </c>
      <c r="C22" s="130" t="s">
        <v>22</v>
      </c>
      <c r="D22" s="131">
        <v>7.5</v>
      </c>
      <c r="E22" s="132" t="s">
        <v>29</v>
      </c>
      <c r="F22" s="133">
        <v>25000</v>
      </c>
      <c r="G22" s="134">
        <f>(D22*F22)</f>
        <v>187500</v>
      </c>
    </row>
    <row r="23" spans="1:7" ht="25.5" customHeight="1" x14ac:dyDescent="0.35">
      <c r="A23" s="93"/>
      <c r="B23" s="129" t="s">
        <v>84</v>
      </c>
      <c r="C23" s="130" t="s">
        <v>22</v>
      </c>
      <c r="D23" s="131">
        <v>2</v>
      </c>
      <c r="E23" s="132" t="s">
        <v>29</v>
      </c>
      <c r="F23" s="133">
        <v>25000</v>
      </c>
      <c r="G23" s="134">
        <f t="shared" ref="G23:G26" si="0">(D23*F23)</f>
        <v>50000</v>
      </c>
    </row>
    <row r="24" spans="1:7" ht="25.5" customHeight="1" x14ac:dyDescent="0.35">
      <c r="A24" s="93"/>
      <c r="B24" s="129" t="s">
        <v>85</v>
      </c>
      <c r="C24" s="130" t="s">
        <v>22</v>
      </c>
      <c r="D24" s="131">
        <v>3</v>
      </c>
      <c r="E24" s="132" t="s">
        <v>109</v>
      </c>
      <c r="F24" s="133">
        <v>25000</v>
      </c>
      <c r="G24" s="134">
        <f t="shared" si="0"/>
        <v>75000</v>
      </c>
    </row>
    <row r="25" spans="1:7" ht="25.5" customHeight="1" x14ac:dyDescent="0.35">
      <c r="A25" s="93"/>
      <c r="B25" s="129" t="s">
        <v>86</v>
      </c>
      <c r="C25" s="130" t="s">
        <v>22</v>
      </c>
      <c r="D25" s="131">
        <v>5.5</v>
      </c>
      <c r="E25" s="132" t="s">
        <v>110</v>
      </c>
      <c r="F25" s="133">
        <v>25000</v>
      </c>
      <c r="G25" s="134">
        <f t="shared" si="0"/>
        <v>137500</v>
      </c>
    </row>
    <row r="26" spans="1:7" ht="25.5" customHeight="1" x14ac:dyDescent="0.35">
      <c r="A26" s="93"/>
      <c r="B26" s="135" t="s">
        <v>88</v>
      </c>
      <c r="C26" s="136" t="s">
        <v>22</v>
      </c>
      <c r="D26" s="137">
        <v>94</v>
      </c>
      <c r="E26" s="138" t="s">
        <v>87</v>
      </c>
      <c r="F26" s="133">
        <v>25000</v>
      </c>
      <c r="G26" s="134">
        <f t="shared" si="0"/>
        <v>2350000</v>
      </c>
    </row>
    <row r="27" spans="1:7" ht="12.75" customHeight="1" x14ac:dyDescent="0.35">
      <c r="A27" s="71"/>
      <c r="B27" s="7" t="s">
        <v>23</v>
      </c>
      <c r="C27" s="8"/>
      <c r="D27" s="8"/>
      <c r="E27" s="8"/>
      <c r="F27" s="9"/>
      <c r="G27" s="10">
        <f>SUM(G21:G26)</f>
        <v>2815000</v>
      </c>
    </row>
    <row r="28" spans="1:7" ht="12" customHeight="1" x14ac:dyDescent="0.35">
      <c r="A28" s="55"/>
      <c r="B28" s="72"/>
      <c r="C28" s="74"/>
      <c r="D28" s="74"/>
      <c r="E28" s="74"/>
      <c r="F28" s="77"/>
      <c r="G28" s="77"/>
    </row>
    <row r="29" spans="1:7" ht="12" customHeight="1" x14ac:dyDescent="0.35">
      <c r="A29" s="60"/>
      <c r="B29" s="11" t="s">
        <v>24</v>
      </c>
      <c r="C29" s="12"/>
      <c r="D29" s="13"/>
      <c r="E29" s="13"/>
      <c r="F29" s="14"/>
      <c r="G29" s="14"/>
    </row>
    <row r="30" spans="1:7" ht="24" customHeight="1" x14ac:dyDescent="0.35">
      <c r="A30" s="60"/>
      <c r="B30" s="15" t="s">
        <v>16</v>
      </c>
      <c r="C30" s="16" t="s">
        <v>17</v>
      </c>
      <c r="D30" s="16" t="s">
        <v>18</v>
      </c>
      <c r="E30" s="15" t="s">
        <v>19</v>
      </c>
      <c r="F30" s="16" t="s">
        <v>20</v>
      </c>
      <c r="G30" s="15" t="s">
        <v>21</v>
      </c>
    </row>
    <row r="31" spans="1:7" ht="12" customHeight="1" x14ac:dyDescent="0.35">
      <c r="A31" s="60"/>
      <c r="B31" s="17"/>
      <c r="C31" s="18" t="s">
        <v>73</v>
      </c>
      <c r="D31" s="18"/>
      <c r="E31" s="18"/>
      <c r="F31" s="17"/>
      <c r="G31" s="17"/>
    </row>
    <row r="32" spans="1:7" ht="12" customHeight="1" x14ac:dyDescent="0.35">
      <c r="A32" s="60"/>
      <c r="B32" s="19" t="s">
        <v>25</v>
      </c>
      <c r="C32" s="20"/>
      <c r="D32" s="20"/>
      <c r="E32" s="20"/>
      <c r="F32" s="21"/>
      <c r="G32" s="21"/>
    </row>
    <row r="33" spans="1:7" ht="12" customHeight="1" x14ac:dyDescent="0.35">
      <c r="A33" s="55"/>
      <c r="B33" s="78"/>
      <c r="C33" s="79"/>
      <c r="D33" s="79"/>
      <c r="E33" s="79"/>
      <c r="F33" s="80"/>
      <c r="G33" s="80"/>
    </row>
    <row r="34" spans="1:7" ht="12" customHeight="1" x14ac:dyDescent="0.35">
      <c r="A34" s="60"/>
      <c r="B34" s="11" t="s">
        <v>26</v>
      </c>
      <c r="C34" s="12"/>
      <c r="D34" s="13"/>
      <c r="E34" s="13"/>
      <c r="F34" s="14"/>
      <c r="G34" s="14"/>
    </row>
    <row r="35" spans="1:7" ht="24" customHeight="1" x14ac:dyDescent="0.35">
      <c r="A35" s="60"/>
      <c r="B35" s="22" t="s">
        <v>16</v>
      </c>
      <c r="C35" s="22" t="s">
        <v>17</v>
      </c>
      <c r="D35" s="22" t="s">
        <v>18</v>
      </c>
      <c r="E35" s="22" t="s">
        <v>19</v>
      </c>
      <c r="F35" s="23" t="s">
        <v>20</v>
      </c>
      <c r="G35" s="22" t="s">
        <v>21</v>
      </c>
    </row>
    <row r="36" spans="1:7" ht="12.75" customHeight="1" x14ac:dyDescent="0.35">
      <c r="A36" s="71"/>
      <c r="B36" s="75" t="s">
        <v>89</v>
      </c>
      <c r="C36" s="3" t="s">
        <v>27</v>
      </c>
      <c r="D36" s="76">
        <v>0.4</v>
      </c>
      <c r="E36" s="63" t="s">
        <v>111</v>
      </c>
      <c r="F36" s="66">
        <v>132000</v>
      </c>
      <c r="G36" s="66">
        <f t="shared" ref="G36:G47" si="1">(D36*F36)</f>
        <v>52800</v>
      </c>
    </row>
    <row r="37" spans="1:7" ht="12.75" customHeight="1" x14ac:dyDescent="0.35">
      <c r="A37" s="71"/>
      <c r="B37" s="75" t="s">
        <v>28</v>
      </c>
      <c r="C37" s="3" t="s">
        <v>27</v>
      </c>
      <c r="D37" s="76">
        <v>0.45</v>
      </c>
      <c r="E37" s="63" t="s">
        <v>111</v>
      </c>
      <c r="F37" s="66">
        <v>132000</v>
      </c>
      <c r="G37" s="66">
        <f t="shared" si="1"/>
        <v>59400</v>
      </c>
    </row>
    <row r="38" spans="1:7" ht="12.75" customHeight="1" x14ac:dyDescent="0.35">
      <c r="A38" s="71"/>
      <c r="B38" s="127" t="s">
        <v>90</v>
      </c>
      <c r="C38" s="3" t="s">
        <v>27</v>
      </c>
      <c r="D38" s="76">
        <v>0.4</v>
      </c>
      <c r="E38" s="63" t="s">
        <v>111</v>
      </c>
      <c r="F38" s="66">
        <v>132000</v>
      </c>
      <c r="G38" s="66">
        <f t="shared" si="1"/>
        <v>52800</v>
      </c>
    </row>
    <row r="39" spans="1:7" ht="25.5" customHeight="1" x14ac:dyDescent="0.35">
      <c r="A39" s="71"/>
      <c r="B39" s="75" t="s">
        <v>91</v>
      </c>
      <c r="C39" s="3" t="s">
        <v>27</v>
      </c>
      <c r="D39" s="76">
        <v>0.12</v>
      </c>
      <c r="E39" s="63" t="s">
        <v>112</v>
      </c>
      <c r="F39" s="66">
        <v>65000</v>
      </c>
      <c r="G39" s="66">
        <f t="shared" si="1"/>
        <v>7800</v>
      </c>
    </row>
    <row r="40" spans="1:7" ht="25.5" customHeight="1" x14ac:dyDescent="0.35">
      <c r="A40" s="71"/>
      <c r="B40" s="75" t="s">
        <v>30</v>
      </c>
      <c r="C40" s="3" t="s">
        <v>27</v>
      </c>
      <c r="D40" s="76">
        <v>0.12</v>
      </c>
      <c r="E40" s="63" t="s">
        <v>112</v>
      </c>
      <c r="F40" s="66">
        <v>65000</v>
      </c>
      <c r="G40" s="66">
        <f t="shared" si="1"/>
        <v>7800</v>
      </c>
    </row>
    <row r="41" spans="1:7" ht="12.75" customHeight="1" x14ac:dyDescent="0.35">
      <c r="A41" s="71"/>
      <c r="B41" s="75" t="s">
        <v>32</v>
      </c>
      <c r="C41" s="3" t="s">
        <v>27</v>
      </c>
      <c r="D41" s="76">
        <v>0.2</v>
      </c>
      <c r="E41" s="63" t="s">
        <v>111</v>
      </c>
      <c r="F41" s="66">
        <v>60000</v>
      </c>
      <c r="G41" s="66">
        <f t="shared" si="1"/>
        <v>12000</v>
      </c>
    </row>
    <row r="42" spans="1:7" ht="12.75" customHeight="1" x14ac:dyDescent="0.35">
      <c r="A42" s="71"/>
      <c r="B42" s="75" t="s">
        <v>33</v>
      </c>
      <c r="C42" s="3" t="s">
        <v>27</v>
      </c>
      <c r="D42" s="76">
        <v>0.5</v>
      </c>
      <c r="E42" s="63" t="s">
        <v>29</v>
      </c>
      <c r="F42" s="66">
        <v>180000</v>
      </c>
      <c r="G42" s="66">
        <f t="shared" si="1"/>
        <v>90000</v>
      </c>
    </row>
    <row r="43" spans="1:7" ht="12.75" customHeight="1" x14ac:dyDescent="0.35">
      <c r="A43" s="71"/>
      <c r="B43" s="127" t="s">
        <v>92</v>
      </c>
      <c r="C43" s="3" t="s">
        <v>27</v>
      </c>
      <c r="D43" s="76">
        <v>0.15</v>
      </c>
      <c r="E43" s="63" t="s">
        <v>112</v>
      </c>
      <c r="F43" s="66">
        <v>60000</v>
      </c>
      <c r="G43" s="66">
        <f t="shared" si="1"/>
        <v>9000</v>
      </c>
    </row>
    <row r="44" spans="1:7" ht="12.75" customHeight="1" x14ac:dyDescent="0.35">
      <c r="A44" s="71"/>
      <c r="B44" s="127" t="s">
        <v>104</v>
      </c>
      <c r="C44" s="3" t="s">
        <v>27</v>
      </c>
      <c r="D44" s="76">
        <v>0.15</v>
      </c>
      <c r="E44" s="63" t="s">
        <v>31</v>
      </c>
      <c r="F44" s="66">
        <v>60000</v>
      </c>
      <c r="G44" s="66">
        <f t="shared" si="1"/>
        <v>9000</v>
      </c>
    </row>
    <row r="45" spans="1:7" ht="12.75" customHeight="1" x14ac:dyDescent="0.35">
      <c r="A45" s="71"/>
      <c r="B45" s="127" t="s">
        <v>104</v>
      </c>
      <c r="C45" s="3" t="s">
        <v>27</v>
      </c>
      <c r="D45" s="76">
        <v>0.15</v>
      </c>
      <c r="E45" s="63" t="s">
        <v>31</v>
      </c>
      <c r="F45" s="66">
        <v>60000</v>
      </c>
      <c r="G45" s="66">
        <f t="shared" si="1"/>
        <v>9000</v>
      </c>
    </row>
    <row r="46" spans="1:7" ht="25.5" customHeight="1" x14ac:dyDescent="0.35">
      <c r="A46" s="71"/>
      <c r="B46" s="75" t="s">
        <v>93</v>
      </c>
      <c r="C46" s="3" t="s">
        <v>27</v>
      </c>
      <c r="D46" s="76">
        <v>0.3</v>
      </c>
      <c r="E46" s="63" t="s">
        <v>112</v>
      </c>
      <c r="F46" s="66">
        <v>90000</v>
      </c>
      <c r="G46" s="66">
        <f t="shared" si="1"/>
        <v>27000</v>
      </c>
    </row>
    <row r="47" spans="1:7" ht="12.75" customHeight="1" x14ac:dyDescent="0.35">
      <c r="A47" s="71"/>
      <c r="B47" s="81" t="s">
        <v>94</v>
      </c>
      <c r="C47" s="82" t="s">
        <v>27</v>
      </c>
      <c r="D47" s="83">
        <v>1.2</v>
      </c>
      <c r="E47" s="84" t="s">
        <v>87</v>
      </c>
      <c r="F47" s="85">
        <v>180000</v>
      </c>
      <c r="G47" s="85">
        <f t="shared" si="1"/>
        <v>216000</v>
      </c>
    </row>
    <row r="48" spans="1:7" ht="12.75" customHeight="1" x14ac:dyDescent="0.35">
      <c r="A48" s="60"/>
      <c r="B48" s="24" t="s">
        <v>34</v>
      </c>
      <c r="C48" s="25"/>
      <c r="D48" s="25"/>
      <c r="E48" s="25"/>
      <c r="F48" s="26"/>
      <c r="G48" s="27">
        <f>SUM(G36:G47)</f>
        <v>552600</v>
      </c>
    </row>
    <row r="49" spans="1:11" ht="12" customHeight="1" x14ac:dyDescent="0.35">
      <c r="A49" s="55"/>
      <c r="B49" s="78"/>
      <c r="C49" s="79"/>
      <c r="D49" s="79"/>
      <c r="E49" s="79"/>
      <c r="F49" s="80"/>
      <c r="G49" s="80"/>
    </row>
    <row r="50" spans="1:11" ht="12" customHeight="1" x14ac:dyDescent="0.35">
      <c r="A50" s="60"/>
      <c r="B50" s="11" t="s">
        <v>35</v>
      </c>
      <c r="C50" s="12"/>
      <c r="D50" s="13"/>
      <c r="E50" s="13"/>
      <c r="F50" s="14"/>
      <c r="G50" s="14"/>
    </row>
    <row r="51" spans="1:11" ht="24" customHeight="1" x14ac:dyDescent="0.35">
      <c r="A51" s="60"/>
      <c r="B51" s="139" t="s">
        <v>36</v>
      </c>
      <c r="C51" s="139" t="s">
        <v>37</v>
      </c>
      <c r="D51" s="139" t="s">
        <v>38</v>
      </c>
      <c r="E51" s="139" t="s">
        <v>19</v>
      </c>
      <c r="F51" s="139" t="s">
        <v>20</v>
      </c>
      <c r="G51" s="139" t="s">
        <v>21</v>
      </c>
      <c r="K51" s="86"/>
    </row>
    <row r="52" spans="1:11" ht="12.75" customHeight="1" x14ac:dyDescent="0.35">
      <c r="A52" s="93"/>
      <c r="B52" s="144" t="s">
        <v>39</v>
      </c>
      <c r="C52" s="138" t="s">
        <v>41</v>
      </c>
      <c r="D52" s="138">
        <v>2000</v>
      </c>
      <c r="E52" s="132" t="s">
        <v>29</v>
      </c>
      <c r="F52" s="145">
        <v>685</v>
      </c>
      <c r="G52" s="146">
        <f>(D52*F52)</f>
        <v>1370000</v>
      </c>
      <c r="K52" s="86"/>
    </row>
    <row r="53" spans="1:11" ht="12.75" customHeight="1" x14ac:dyDescent="0.35">
      <c r="A53" s="93"/>
      <c r="B53" s="144" t="s">
        <v>40</v>
      </c>
      <c r="C53" s="138"/>
      <c r="D53" s="138"/>
      <c r="E53" s="138"/>
      <c r="F53" s="145"/>
      <c r="G53" s="146">
        <f t="shared" ref="G53:G68" si="2">(D53*F53)</f>
        <v>0</v>
      </c>
    </row>
    <row r="54" spans="1:11" ht="12.75" customHeight="1" x14ac:dyDescent="0.35">
      <c r="A54" s="93"/>
      <c r="B54" s="147" t="s">
        <v>95</v>
      </c>
      <c r="C54" s="132" t="s">
        <v>41</v>
      </c>
      <c r="D54" s="131">
        <v>500</v>
      </c>
      <c r="E54" s="132" t="s">
        <v>29</v>
      </c>
      <c r="F54" s="148">
        <v>1067</v>
      </c>
      <c r="G54" s="146">
        <f t="shared" si="2"/>
        <v>533500</v>
      </c>
    </row>
    <row r="55" spans="1:11" ht="12.75" customHeight="1" x14ac:dyDescent="0.35">
      <c r="A55" s="93"/>
      <c r="B55" s="147" t="s">
        <v>96</v>
      </c>
      <c r="C55" s="132" t="s">
        <v>41</v>
      </c>
      <c r="D55" s="131">
        <v>1000</v>
      </c>
      <c r="E55" s="132" t="s">
        <v>29</v>
      </c>
      <c r="F55" s="148">
        <v>1185</v>
      </c>
      <c r="G55" s="146">
        <f t="shared" si="2"/>
        <v>1185000</v>
      </c>
    </row>
    <row r="56" spans="1:11" ht="12.75" customHeight="1" x14ac:dyDescent="0.35">
      <c r="A56" s="93"/>
      <c r="B56" s="147" t="s">
        <v>97</v>
      </c>
      <c r="C56" s="132" t="s">
        <v>41</v>
      </c>
      <c r="D56" s="131">
        <v>500</v>
      </c>
      <c r="E56" s="132" t="s">
        <v>29</v>
      </c>
      <c r="F56" s="148">
        <v>1187</v>
      </c>
      <c r="G56" s="146">
        <f t="shared" si="2"/>
        <v>593500</v>
      </c>
    </row>
    <row r="57" spans="1:11" ht="12.75" customHeight="1" x14ac:dyDescent="0.35">
      <c r="A57" s="93"/>
      <c r="B57" s="144" t="s">
        <v>43</v>
      </c>
      <c r="C57" s="132"/>
      <c r="D57" s="131"/>
      <c r="E57" s="132"/>
      <c r="F57" s="148"/>
      <c r="G57" s="146">
        <f t="shared" si="2"/>
        <v>0</v>
      </c>
    </row>
    <row r="58" spans="1:11" ht="12.75" customHeight="1" x14ac:dyDescent="0.35">
      <c r="A58" s="93"/>
      <c r="B58" s="147" t="s">
        <v>117</v>
      </c>
      <c r="C58" s="149" t="s">
        <v>98</v>
      </c>
      <c r="D58" s="150">
        <v>3</v>
      </c>
      <c r="E58" s="132" t="s">
        <v>29</v>
      </c>
      <c r="F58" s="151">
        <v>20707</v>
      </c>
      <c r="G58" s="146">
        <f t="shared" si="2"/>
        <v>62121</v>
      </c>
    </row>
    <row r="59" spans="1:11" ht="12.75" customHeight="1" x14ac:dyDescent="0.35">
      <c r="A59" s="93"/>
      <c r="B59" s="147" t="s">
        <v>103</v>
      </c>
      <c r="C59" s="149" t="s">
        <v>98</v>
      </c>
      <c r="D59" s="150">
        <v>2</v>
      </c>
      <c r="E59" s="132" t="s">
        <v>113</v>
      </c>
      <c r="F59" s="151">
        <v>30002</v>
      </c>
      <c r="G59" s="146">
        <f t="shared" si="2"/>
        <v>60004</v>
      </c>
    </row>
    <row r="60" spans="1:11" ht="12.75" customHeight="1" x14ac:dyDescent="0.35">
      <c r="A60" s="93"/>
      <c r="B60" s="144" t="s">
        <v>99</v>
      </c>
      <c r="C60" s="149"/>
      <c r="D60" s="150"/>
      <c r="E60" s="149"/>
      <c r="F60" s="151"/>
      <c r="G60" s="146">
        <f t="shared" si="2"/>
        <v>0</v>
      </c>
    </row>
    <row r="61" spans="1:11" ht="12.75" customHeight="1" x14ac:dyDescent="0.35">
      <c r="A61" s="93"/>
      <c r="B61" s="152" t="s">
        <v>100</v>
      </c>
      <c r="C61" s="138" t="s">
        <v>98</v>
      </c>
      <c r="D61" s="138">
        <v>2.5</v>
      </c>
      <c r="E61" s="132" t="s">
        <v>112</v>
      </c>
      <c r="F61" s="133">
        <v>41707</v>
      </c>
      <c r="G61" s="146">
        <f t="shared" si="2"/>
        <v>104267.5</v>
      </c>
    </row>
    <row r="62" spans="1:11" ht="12.75" customHeight="1" x14ac:dyDescent="0.35">
      <c r="A62" s="93"/>
      <c r="B62" s="152" t="s">
        <v>101</v>
      </c>
      <c r="C62" s="138" t="s">
        <v>41</v>
      </c>
      <c r="D62" s="138">
        <v>2</v>
      </c>
      <c r="E62" s="132" t="s">
        <v>112</v>
      </c>
      <c r="F62" s="145">
        <v>21507</v>
      </c>
      <c r="G62" s="146">
        <f t="shared" si="2"/>
        <v>43014</v>
      </c>
    </row>
    <row r="63" spans="1:11" ht="12.75" customHeight="1" x14ac:dyDescent="0.35">
      <c r="A63" s="93"/>
      <c r="B63" s="152" t="s">
        <v>115</v>
      </c>
      <c r="C63" s="138" t="s">
        <v>98</v>
      </c>
      <c r="D63" s="138">
        <v>2</v>
      </c>
      <c r="E63" s="132" t="s">
        <v>112</v>
      </c>
      <c r="F63" s="145">
        <v>74997</v>
      </c>
      <c r="G63" s="146">
        <f t="shared" si="2"/>
        <v>149994</v>
      </c>
    </row>
    <row r="64" spans="1:11" ht="12.75" customHeight="1" x14ac:dyDescent="0.35">
      <c r="A64" s="93"/>
      <c r="B64" s="152" t="s">
        <v>102</v>
      </c>
      <c r="C64" s="138" t="s">
        <v>41</v>
      </c>
      <c r="D64" s="138">
        <v>4</v>
      </c>
      <c r="E64" s="132" t="s">
        <v>29</v>
      </c>
      <c r="F64" s="145">
        <v>20351</v>
      </c>
      <c r="G64" s="146">
        <f t="shared" si="2"/>
        <v>81404</v>
      </c>
    </row>
    <row r="65" spans="1:7" ht="12.75" customHeight="1" x14ac:dyDescent="0.35">
      <c r="A65" s="93"/>
      <c r="B65" s="152" t="s">
        <v>116</v>
      </c>
      <c r="C65" s="138" t="s">
        <v>41</v>
      </c>
      <c r="D65" s="138">
        <v>2</v>
      </c>
      <c r="E65" s="132" t="s">
        <v>31</v>
      </c>
      <c r="F65" s="145">
        <v>64227</v>
      </c>
      <c r="G65" s="146">
        <f t="shared" si="2"/>
        <v>128454</v>
      </c>
    </row>
    <row r="66" spans="1:7" ht="12.75" customHeight="1" x14ac:dyDescent="0.35">
      <c r="A66" s="93"/>
      <c r="B66" s="153" t="s">
        <v>105</v>
      </c>
      <c r="C66" s="138"/>
      <c r="D66" s="138"/>
      <c r="E66" s="132"/>
      <c r="F66" s="145"/>
      <c r="G66" s="146">
        <f t="shared" si="2"/>
        <v>0</v>
      </c>
    </row>
    <row r="67" spans="1:7" ht="12.75" customHeight="1" x14ac:dyDescent="0.35">
      <c r="A67" s="93"/>
      <c r="B67" s="152" t="s">
        <v>106</v>
      </c>
      <c r="C67" s="138" t="s">
        <v>98</v>
      </c>
      <c r="D67" s="138">
        <v>0.25</v>
      </c>
      <c r="E67" s="132" t="s">
        <v>112</v>
      </c>
      <c r="F67" s="145">
        <v>30150</v>
      </c>
      <c r="G67" s="146">
        <f t="shared" si="2"/>
        <v>7537.5</v>
      </c>
    </row>
    <row r="68" spans="1:7" ht="12.75" customHeight="1" x14ac:dyDescent="0.35">
      <c r="A68" s="93"/>
      <c r="B68" s="152" t="s">
        <v>106</v>
      </c>
      <c r="C68" s="138" t="s">
        <v>98</v>
      </c>
      <c r="D68" s="138">
        <v>0.25</v>
      </c>
      <c r="E68" s="132" t="s">
        <v>31</v>
      </c>
      <c r="F68" s="145">
        <v>30150</v>
      </c>
      <c r="G68" s="146">
        <f t="shared" si="2"/>
        <v>7537.5</v>
      </c>
    </row>
    <row r="69" spans="1:7" ht="13.5" customHeight="1" x14ac:dyDescent="0.35">
      <c r="A69" s="60"/>
      <c r="B69" s="140" t="s">
        <v>44</v>
      </c>
      <c r="C69" s="141"/>
      <c r="D69" s="141"/>
      <c r="E69" s="141"/>
      <c r="F69" s="142"/>
      <c r="G69" s="143">
        <f>SUM(G52:G68)</f>
        <v>4326333.5</v>
      </c>
    </row>
    <row r="70" spans="1:7" ht="12" customHeight="1" x14ac:dyDescent="0.35">
      <c r="A70" s="55"/>
      <c r="B70" s="78"/>
      <c r="C70" s="79"/>
      <c r="D70" s="79"/>
      <c r="E70" s="89"/>
      <c r="F70" s="80"/>
      <c r="G70" s="80"/>
    </row>
    <row r="71" spans="1:7" ht="12" customHeight="1" x14ac:dyDescent="0.35">
      <c r="A71" s="60"/>
      <c r="B71" s="11" t="s">
        <v>45</v>
      </c>
      <c r="C71" s="12"/>
      <c r="D71" s="13"/>
      <c r="E71" s="13"/>
      <c r="F71" s="14"/>
      <c r="G71" s="14"/>
    </row>
    <row r="72" spans="1:7" ht="24" customHeight="1" x14ac:dyDescent="0.35">
      <c r="A72" s="60"/>
      <c r="B72" s="22" t="s">
        <v>46</v>
      </c>
      <c r="C72" s="23" t="s">
        <v>37</v>
      </c>
      <c r="D72" s="23" t="s">
        <v>38</v>
      </c>
      <c r="E72" s="22" t="s">
        <v>19</v>
      </c>
      <c r="F72" s="23" t="s">
        <v>20</v>
      </c>
      <c r="G72" s="22" t="s">
        <v>21</v>
      </c>
    </row>
    <row r="73" spans="1:7" ht="12.75" customHeight="1" x14ac:dyDescent="0.35">
      <c r="A73" s="71"/>
      <c r="B73" s="75" t="s">
        <v>74</v>
      </c>
      <c r="C73" s="87" t="s">
        <v>42</v>
      </c>
      <c r="D73" s="88">
        <v>8500</v>
      </c>
      <c r="E73" s="3" t="s">
        <v>114</v>
      </c>
      <c r="F73" s="90">
        <v>12</v>
      </c>
      <c r="G73" s="88">
        <f>(D73*F73)</f>
        <v>102000</v>
      </c>
    </row>
    <row r="74" spans="1:7" ht="13.5" customHeight="1" x14ac:dyDescent="0.35">
      <c r="A74" s="60"/>
      <c r="B74" s="24" t="s">
        <v>75</v>
      </c>
      <c r="C74" s="28"/>
      <c r="D74" s="28"/>
      <c r="E74" s="28"/>
      <c r="F74" s="29"/>
      <c r="G74" s="30">
        <f>+G73</f>
        <v>102000</v>
      </c>
    </row>
    <row r="75" spans="1:7" ht="12" customHeight="1" x14ac:dyDescent="0.35">
      <c r="A75" s="55"/>
      <c r="B75" s="91"/>
      <c r="C75" s="91"/>
      <c r="D75" s="91"/>
      <c r="E75" s="91"/>
      <c r="F75" s="92"/>
      <c r="G75" s="92"/>
    </row>
    <row r="76" spans="1:7" ht="12" customHeight="1" x14ac:dyDescent="0.35">
      <c r="A76" s="93"/>
      <c r="B76" s="39" t="s">
        <v>47</v>
      </c>
      <c r="C76" s="40"/>
      <c r="D76" s="40"/>
      <c r="E76" s="40"/>
      <c r="F76" s="40"/>
      <c r="G76" s="54">
        <f>G27+G48+G69+G74+G32</f>
        <v>7795933.5</v>
      </c>
    </row>
    <row r="77" spans="1:7" ht="12" customHeight="1" x14ac:dyDescent="0.35">
      <c r="A77" s="93"/>
      <c r="B77" s="41" t="s">
        <v>48</v>
      </c>
      <c r="C77" s="32"/>
      <c r="D77" s="32"/>
      <c r="E77" s="32"/>
      <c r="F77" s="32"/>
      <c r="G77" s="42">
        <f>G76*0.05</f>
        <v>389796.67500000005</v>
      </c>
    </row>
    <row r="78" spans="1:7" ht="12" customHeight="1" x14ac:dyDescent="0.35">
      <c r="A78" s="93"/>
      <c r="B78" s="43" t="s">
        <v>49</v>
      </c>
      <c r="C78" s="31"/>
      <c r="D78" s="31"/>
      <c r="E78" s="31"/>
      <c r="F78" s="31"/>
      <c r="G78" s="44">
        <f>G77+G76</f>
        <v>8185730.1749999998</v>
      </c>
    </row>
    <row r="79" spans="1:7" ht="12" customHeight="1" x14ac:dyDescent="0.35">
      <c r="A79" s="93"/>
      <c r="B79" s="41" t="s">
        <v>50</v>
      </c>
      <c r="C79" s="32"/>
      <c r="D79" s="32"/>
      <c r="E79" s="32"/>
      <c r="F79" s="32"/>
      <c r="G79" s="42">
        <f>G12</f>
        <v>8840000</v>
      </c>
    </row>
    <row r="80" spans="1:7" ht="12" customHeight="1" x14ac:dyDescent="0.35">
      <c r="A80" s="93"/>
      <c r="B80" s="45" t="s">
        <v>51</v>
      </c>
      <c r="C80" s="46"/>
      <c r="D80" s="46"/>
      <c r="E80" s="46"/>
      <c r="F80" s="46"/>
      <c r="G80" s="47">
        <f>G79-G78</f>
        <v>654269.82500000019</v>
      </c>
    </row>
    <row r="81" spans="1:7" ht="12" customHeight="1" x14ac:dyDescent="0.35">
      <c r="A81" s="93"/>
      <c r="B81" s="37" t="s">
        <v>52</v>
      </c>
      <c r="C81" s="38"/>
      <c r="D81" s="38"/>
      <c r="E81" s="38"/>
      <c r="F81" s="38"/>
      <c r="G81" s="35"/>
    </row>
    <row r="82" spans="1:7" ht="12.75" customHeight="1" thickBot="1" x14ac:dyDescent="0.4">
      <c r="A82" s="93"/>
      <c r="B82" s="48"/>
      <c r="C82" s="38"/>
      <c r="D82" s="38"/>
      <c r="E82" s="38"/>
      <c r="F82" s="38"/>
      <c r="G82" s="35"/>
    </row>
    <row r="83" spans="1:7" ht="12" customHeight="1" x14ac:dyDescent="0.35">
      <c r="A83" s="93"/>
      <c r="B83" s="52" t="s">
        <v>53</v>
      </c>
      <c r="C83" s="94"/>
      <c r="D83" s="94"/>
      <c r="E83" s="94"/>
      <c r="F83" s="95"/>
      <c r="G83" s="35"/>
    </row>
    <row r="84" spans="1:7" ht="12" customHeight="1" x14ac:dyDescent="0.35">
      <c r="A84" s="93"/>
      <c r="B84" s="101" t="s">
        <v>54</v>
      </c>
      <c r="C84" s="50"/>
      <c r="D84" s="50"/>
      <c r="E84" s="50"/>
      <c r="F84" s="96"/>
      <c r="G84" s="35"/>
    </row>
    <row r="85" spans="1:7" ht="12" customHeight="1" x14ac:dyDescent="0.35">
      <c r="A85" s="93"/>
      <c r="B85" s="101" t="s">
        <v>55</v>
      </c>
      <c r="C85" s="50"/>
      <c r="D85" s="50"/>
      <c r="E85" s="50"/>
      <c r="F85" s="96"/>
      <c r="G85" s="35"/>
    </row>
    <row r="86" spans="1:7" ht="12" customHeight="1" x14ac:dyDescent="0.35">
      <c r="A86" s="93"/>
      <c r="B86" s="101" t="s">
        <v>56</v>
      </c>
      <c r="C86" s="50"/>
      <c r="D86" s="50"/>
      <c r="E86" s="50"/>
      <c r="F86" s="96"/>
      <c r="G86" s="35"/>
    </row>
    <row r="87" spans="1:7" ht="12" customHeight="1" x14ac:dyDescent="0.35">
      <c r="A87" s="93"/>
      <c r="B87" s="101" t="s">
        <v>57</v>
      </c>
      <c r="C87" s="50"/>
      <c r="D87" s="50"/>
      <c r="E87" s="50"/>
      <c r="F87" s="96"/>
      <c r="G87" s="35"/>
    </row>
    <row r="88" spans="1:7" ht="12" customHeight="1" x14ac:dyDescent="0.35">
      <c r="A88" s="93"/>
      <c r="B88" s="101" t="s">
        <v>58</v>
      </c>
      <c r="C88" s="50"/>
      <c r="D88" s="50"/>
      <c r="E88" s="50"/>
      <c r="F88" s="96"/>
      <c r="G88" s="35"/>
    </row>
    <row r="89" spans="1:7" ht="12.75" customHeight="1" thickBot="1" x14ac:dyDescent="0.4">
      <c r="A89" s="93"/>
      <c r="B89" s="102" t="s">
        <v>59</v>
      </c>
      <c r="C89" s="97"/>
      <c r="D89" s="97"/>
      <c r="E89" s="97"/>
      <c r="F89" s="98"/>
      <c r="G89" s="35"/>
    </row>
    <row r="90" spans="1:7" ht="12.75" customHeight="1" x14ac:dyDescent="0.35">
      <c r="A90" s="93"/>
      <c r="B90" s="50"/>
      <c r="C90" s="50"/>
      <c r="D90" s="50"/>
      <c r="E90" s="50"/>
      <c r="F90" s="50"/>
      <c r="G90" s="35"/>
    </row>
    <row r="91" spans="1:7" ht="15" customHeight="1" thickBot="1" x14ac:dyDescent="0.4">
      <c r="A91" s="93"/>
      <c r="B91" s="154" t="s">
        <v>60</v>
      </c>
      <c r="C91" s="155"/>
      <c r="D91" s="103"/>
      <c r="E91" s="104"/>
      <c r="F91" s="99"/>
      <c r="G91" s="35"/>
    </row>
    <row r="92" spans="1:7" ht="12" customHeight="1" x14ac:dyDescent="0.35">
      <c r="A92" s="93"/>
      <c r="B92" s="105" t="s">
        <v>46</v>
      </c>
      <c r="C92" s="106" t="s">
        <v>61</v>
      </c>
      <c r="D92" s="107" t="s">
        <v>62</v>
      </c>
      <c r="E92" s="104"/>
      <c r="F92" s="99"/>
      <c r="G92" s="35"/>
    </row>
    <row r="93" spans="1:7" ht="12" customHeight="1" x14ac:dyDescent="0.35">
      <c r="A93" s="93"/>
      <c r="B93" s="108" t="s">
        <v>63</v>
      </c>
      <c r="C93" s="109">
        <f>+G27</f>
        <v>2815000</v>
      </c>
      <c r="D93" s="110">
        <f>(C93/C99)</f>
        <v>0.34389113002982657</v>
      </c>
      <c r="E93" s="104"/>
      <c r="F93" s="99"/>
      <c r="G93" s="35"/>
    </row>
    <row r="94" spans="1:7" ht="12" customHeight="1" x14ac:dyDescent="0.35">
      <c r="A94" s="93"/>
      <c r="B94" s="108" t="s">
        <v>64</v>
      </c>
      <c r="C94" s="111">
        <f>+G32</f>
        <v>0</v>
      </c>
      <c r="D94" s="110">
        <v>0</v>
      </c>
      <c r="E94" s="104"/>
      <c r="F94" s="99"/>
      <c r="G94" s="35"/>
    </row>
    <row r="95" spans="1:7" ht="12" customHeight="1" x14ac:dyDescent="0.35">
      <c r="A95" s="93"/>
      <c r="B95" s="108" t="s">
        <v>65</v>
      </c>
      <c r="C95" s="109">
        <f>+G48</f>
        <v>552600</v>
      </c>
      <c r="D95" s="110">
        <f>(C95/C99)</f>
        <v>6.7507722363936831E-2</v>
      </c>
      <c r="E95" s="104"/>
      <c r="F95" s="99"/>
      <c r="G95" s="35"/>
    </row>
    <row r="96" spans="1:7" ht="12" customHeight="1" x14ac:dyDescent="0.35">
      <c r="A96" s="93"/>
      <c r="B96" s="108" t="s">
        <v>36</v>
      </c>
      <c r="C96" s="109">
        <f>+G69</f>
        <v>4326333.5</v>
      </c>
      <c r="D96" s="110">
        <f>(C96/C99)</f>
        <v>0.52852139119037111</v>
      </c>
      <c r="E96" s="104"/>
      <c r="F96" s="99"/>
      <c r="G96" s="35"/>
    </row>
    <row r="97" spans="1:7" ht="12" customHeight="1" x14ac:dyDescent="0.35">
      <c r="A97" s="93"/>
      <c r="B97" s="108" t="s">
        <v>66</v>
      </c>
      <c r="C97" s="112">
        <f>+G74</f>
        <v>102000</v>
      </c>
      <c r="D97" s="110">
        <f>(C97/C99)</f>
        <v>1.2460708796817873E-2</v>
      </c>
      <c r="E97" s="113"/>
      <c r="F97" s="34"/>
      <c r="G97" s="35"/>
    </row>
    <row r="98" spans="1:7" ht="12" customHeight="1" x14ac:dyDescent="0.35">
      <c r="A98" s="93"/>
      <c r="B98" s="108" t="s">
        <v>67</v>
      </c>
      <c r="C98" s="112">
        <f>+G77</f>
        <v>389796.67500000005</v>
      </c>
      <c r="D98" s="110">
        <f>(C98/C99)</f>
        <v>4.7619047619047623E-2</v>
      </c>
      <c r="E98" s="113"/>
      <c r="F98" s="34"/>
      <c r="G98" s="35"/>
    </row>
    <row r="99" spans="1:7" ht="12.75" customHeight="1" thickBot="1" x14ac:dyDescent="0.4">
      <c r="A99" s="93"/>
      <c r="B99" s="114" t="s">
        <v>68</v>
      </c>
      <c r="C99" s="115">
        <f>SUM(C93:C98)</f>
        <v>8185730.1749999998</v>
      </c>
      <c r="D99" s="116">
        <f>SUM(D93:D98)</f>
        <v>1</v>
      </c>
      <c r="E99" s="113"/>
      <c r="F99" s="34"/>
      <c r="G99" s="35"/>
    </row>
    <row r="100" spans="1:7" ht="12" customHeight="1" x14ac:dyDescent="0.35">
      <c r="A100" s="93"/>
      <c r="B100" s="117"/>
      <c r="C100" s="118"/>
      <c r="D100" s="118"/>
      <c r="E100" s="118"/>
      <c r="F100" s="38"/>
      <c r="G100" s="35"/>
    </row>
    <row r="101" spans="1:7" ht="12.75" customHeight="1" x14ac:dyDescent="0.35">
      <c r="A101" s="93"/>
      <c r="B101" s="49"/>
      <c r="C101" s="118"/>
      <c r="D101" s="118"/>
      <c r="E101" s="118"/>
      <c r="F101" s="38"/>
      <c r="G101" s="35"/>
    </row>
    <row r="102" spans="1:7" ht="12" customHeight="1" thickBot="1" x14ac:dyDescent="0.4">
      <c r="A102" s="100"/>
      <c r="B102" s="119"/>
      <c r="C102" s="120" t="s">
        <v>69</v>
      </c>
      <c r="D102" s="121"/>
      <c r="E102" s="122"/>
      <c r="F102" s="33"/>
      <c r="G102" s="35"/>
    </row>
    <row r="103" spans="1:7" ht="12" customHeight="1" x14ac:dyDescent="0.35">
      <c r="A103" s="93"/>
      <c r="B103" s="123" t="s">
        <v>70</v>
      </c>
      <c r="C103" s="124">
        <v>260</v>
      </c>
      <c r="D103" s="124">
        <v>280</v>
      </c>
      <c r="E103" s="125">
        <v>300</v>
      </c>
      <c r="F103" s="53"/>
      <c r="G103" s="36"/>
    </row>
    <row r="104" spans="1:7" ht="12.75" customHeight="1" thickBot="1" x14ac:dyDescent="0.4">
      <c r="A104" s="93"/>
      <c r="B104" s="114" t="s">
        <v>71</v>
      </c>
      <c r="C104" s="115">
        <f>(G78/C103)</f>
        <v>31483.577596153846</v>
      </c>
      <c r="D104" s="115">
        <f>(G78/D103)</f>
        <v>29234.750625000001</v>
      </c>
      <c r="E104" s="126">
        <f>(G78/E103)</f>
        <v>27285.767250000001</v>
      </c>
      <c r="F104" s="53"/>
      <c r="G104" s="36"/>
    </row>
    <row r="105" spans="1:7" ht="15.65" customHeight="1" x14ac:dyDescent="0.35">
      <c r="A105" s="93"/>
      <c r="B105" s="51" t="s">
        <v>72</v>
      </c>
      <c r="C105" s="50"/>
      <c r="D105" s="50"/>
      <c r="E105" s="50"/>
      <c r="F105" s="50"/>
      <c r="G105" s="50"/>
    </row>
  </sheetData>
  <mergeCells count="8">
    <mergeCell ref="B91:C9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PRIMOR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Marin Medina Jacqueline del Carmen</cp:lastModifiedBy>
  <dcterms:created xsi:type="dcterms:W3CDTF">2020-11-27T12:49:26Z</dcterms:created>
  <dcterms:modified xsi:type="dcterms:W3CDTF">2022-06-21T16:53:38Z</dcterms:modified>
</cp:coreProperties>
</file>