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FERNANDO\Junio\"/>
    </mc:Choice>
  </mc:AlternateContent>
  <bookViews>
    <workbookView xWindow="0" yWindow="0" windowWidth="20490" windowHeight="6855"/>
  </bookViews>
  <sheets>
    <sheet name="Frambues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1" l="1"/>
  <c r="G83" i="1"/>
  <c r="G81" i="1"/>
  <c r="G80" i="1"/>
  <c r="G78" i="1"/>
  <c r="G12" i="1" l="1"/>
  <c r="G53" i="1" l="1"/>
  <c r="G93" i="1" l="1"/>
  <c r="G94" i="1" s="1"/>
  <c r="C117" i="1" s="1"/>
  <c r="G88" i="1"/>
  <c r="G87" i="1"/>
  <c r="G86" i="1"/>
  <c r="G76" i="1"/>
  <c r="G75" i="1"/>
  <c r="G74" i="1"/>
  <c r="G73" i="1"/>
  <c r="G72" i="1"/>
  <c r="G71" i="1"/>
  <c r="G70" i="1"/>
  <c r="G69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59" i="1"/>
  <c r="C114" i="1" s="1"/>
  <c r="G89" i="1" l="1"/>
  <c r="C116" i="1" s="1"/>
  <c r="G54" i="1"/>
  <c r="C113" i="1" s="1"/>
  <c r="G64" i="1"/>
  <c r="C115" i="1" s="1"/>
  <c r="G96" i="1" l="1"/>
  <c r="G97" i="1" s="1"/>
  <c r="G98" i="1" l="1"/>
  <c r="C118" i="1"/>
  <c r="G99" i="1"/>
  <c r="D123" i="1" l="1"/>
  <c r="C123" i="1"/>
  <c r="E123" i="1"/>
  <c r="G100" i="1"/>
  <c r="C119" i="1"/>
  <c r="D118" i="1" s="1"/>
  <c r="D115" i="1" l="1"/>
  <c r="D117" i="1"/>
  <c r="D113" i="1"/>
  <c r="D116" i="1"/>
  <c r="D119" i="1" l="1"/>
</calcChain>
</file>

<file path=xl/sharedStrings.xml><?xml version="1.0" encoding="utf-8"?>
<sst xmlns="http://schemas.openxmlformats.org/spreadsheetml/2006/main" count="251" uniqueCount="147">
  <si>
    <t>RUBRO O CULTIVO</t>
  </si>
  <si>
    <t>FRAMBUESA</t>
  </si>
  <si>
    <t>VARIEDAD</t>
  </si>
  <si>
    <t>NIVEL TECNOLÓGICO</t>
  </si>
  <si>
    <t>Medio</t>
  </si>
  <si>
    <t>PRECIO ESPERADO ($/kg)</t>
  </si>
  <si>
    <t>REGIÓN</t>
  </si>
  <si>
    <t>San Fernando</t>
  </si>
  <si>
    <t>COMUNA/LOCALIDAD</t>
  </si>
  <si>
    <t>Todas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</si>
  <si>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</si>
  <si>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</si>
  <si>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</si>
  <si>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</si>
  <si>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</si>
  <si>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</si>
  <si>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</si>
  <si>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</si>
  <si>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</si>
  <si>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JH</t>
  </si>
  <si>
    <t>Junio</t>
  </si>
  <si>
    <t>Poda</t>
  </si>
  <si>
    <t>Septiembre</t>
  </si>
  <si>
    <t>Octubre</t>
  </si>
  <si>
    <t>4ta. Fertilización</t>
  </si>
  <si>
    <t>Noviembre</t>
  </si>
  <si>
    <t xml:space="preserve">Riego </t>
  </si>
  <si>
    <t>Riegos</t>
  </si>
  <si>
    <t>Diciembre</t>
  </si>
  <si>
    <t>Enero</t>
  </si>
  <si>
    <t>Febrero</t>
  </si>
  <si>
    <t xml:space="preserve">Riegos </t>
  </si>
  <si>
    <t>Marzo</t>
  </si>
  <si>
    <t>Abril</t>
  </si>
  <si>
    <t>Cosecha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</si>
  <si>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</si>
  <si>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</si>
  <si>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</si>
  <si>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</si>
  <si>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</si>
  <si>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</si>
  <si>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</si>
  <si>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FERTILIZANTES</t>
  </si>
  <si>
    <t>Kg</t>
  </si>
  <si>
    <t>Urea</t>
  </si>
  <si>
    <t>Nitrato de calcio</t>
  </si>
  <si>
    <t>lt</t>
  </si>
  <si>
    <t>Stimplex</t>
  </si>
  <si>
    <t>Frutaliv</t>
  </si>
  <si>
    <t>Captan 80 WG</t>
  </si>
  <si>
    <t>Paraquat</t>
  </si>
  <si>
    <t>Subtotal Insumos</t>
  </si>
  <si>
    <t>OTROS</t>
  </si>
  <si>
    <t>Item</t>
  </si>
  <si>
    <t>Flete predio planta</t>
  </si>
  <si>
    <t>Viajes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</si>
  <si>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</si>
  <si>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</si>
  <si>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</si>
  <si>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</si>
  <si>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</si>
  <si>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</si>
  <si>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Heritage</t>
  </si>
  <si>
    <t>Lib. B. O'Higgins</t>
  </si>
  <si>
    <t>1er. Control de malezas</t>
  </si>
  <si>
    <t>Recoger restos de poda</t>
  </si>
  <si>
    <t>1ra. aplicación de fertilizantes</t>
  </si>
  <si>
    <t>2da. fertilización</t>
  </si>
  <si>
    <t>2do. control de malezas</t>
  </si>
  <si>
    <t>3ra. fertilización</t>
  </si>
  <si>
    <t>Aplicación de fungicida</t>
  </si>
  <si>
    <t>Aplicación de insecticida</t>
  </si>
  <si>
    <t>Aplicación de bioestimulante</t>
  </si>
  <si>
    <t>4to. control de malezas</t>
  </si>
  <si>
    <t>Acomodar alambres</t>
  </si>
  <si>
    <t xml:space="preserve">Aplicación de fungicida </t>
  </si>
  <si>
    <t>Aplicación fungicida+Fertil. Foliar</t>
  </si>
  <si>
    <t>5ta. fertilización</t>
  </si>
  <si>
    <t>Poda en verde</t>
  </si>
  <si>
    <t>6to. control de malezas/Maq.</t>
  </si>
  <si>
    <t>6ta. fertilización</t>
  </si>
  <si>
    <t>7mo. control de malezas/Maq.</t>
  </si>
  <si>
    <t>7a. fertilización</t>
  </si>
  <si>
    <t>8a. fertilización</t>
  </si>
  <si>
    <t>FUNGICIDAS</t>
  </si>
  <si>
    <t>HERBICIDAS</t>
  </si>
  <si>
    <t>INSECTICIDAS</t>
  </si>
  <si>
    <t>Punto 70 WP</t>
  </si>
  <si>
    <t>Noviembre-Marzo</t>
  </si>
  <si>
    <t>Septiembre-Febrero</t>
  </si>
  <si>
    <t>Septiembre-Octubre</t>
  </si>
  <si>
    <t>Octubre-Febrero</t>
  </si>
  <si>
    <t>Noviembre-Enero</t>
  </si>
  <si>
    <t>Noviembre-Febrero</t>
  </si>
  <si>
    <t>Noviembre-Diciembre</t>
  </si>
  <si>
    <t>Agosto-Marzo</t>
  </si>
  <si>
    <t>Octubre-Noviembre</t>
  </si>
  <si>
    <t>5to. control de malezas/Maq.</t>
  </si>
  <si>
    <t>superfosfato triple</t>
  </si>
  <si>
    <t>sulfato potasio</t>
  </si>
  <si>
    <t>kg</t>
  </si>
  <si>
    <t>junio</t>
  </si>
  <si>
    <t>noviembre -febrero</t>
  </si>
  <si>
    <t>enero-marzo</t>
  </si>
  <si>
    <t>tribac-bio</t>
  </si>
  <si>
    <t>BIOFERTILIZANTE</t>
  </si>
  <si>
    <t>RENDIMIENTO (kg/Há.)</t>
  </si>
  <si>
    <t>FECHA ESTIMADA  PRECIO VENTA</t>
  </si>
  <si>
    <t>INGRESO ESPERADO, con IVA ($)</t>
  </si>
  <si>
    <t>AGENCIA DE ÁREA</t>
  </si>
  <si>
    <t>DESTINO PRODUCCION</t>
  </si>
  <si>
    <t>COSTOS DIRECTOS DE PRODUCCIÓN POR HECTÁREA (INCLUYE IVA)</t>
  </si>
  <si>
    <t>Época (Mes)</t>
  </si>
  <si>
    <t>Unidad (Kg/l/u)</t>
  </si>
  <si>
    <t>Cantidad (Kg/l/u)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</si>
  <si>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</si>
  <si>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</si>
  <si>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</si>
  <si>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</si>
  <si>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</si>
  <si>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</si>
  <si>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</si>
  <si>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</si>
  <si>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</si>
  <si>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</si>
  <si>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</si>
  <si>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</si>
  <si>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</si>
  <si>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</si>
  <si>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</si>
  <si>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(kg/hà)</t>
  </si>
  <si>
    <t>(*): Este valor representa el valor mìnimo de venta del producto</t>
  </si>
  <si>
    <t>ESCENARIOS COSTO UNITARIO  ($/kg) congelado</t>
  </si>
  <si>
    <t>Costo unitario ($/kg) (*)</t>
  </si>
  <si>
    <t>N/A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</si>
  <si>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</si>
  <si>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</si>
  <si>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Heladas, lluvia y sequia</t>
  </si>
  <si>
    <t>Exportación Cong.</t>
  </si>
  <si>
    <t>Dic - Mar</t>
  </si>
  <si>
    <t>Nitrato de potasio</t>
  </si>
  <si>
    <t>kelpak</t>
  </si>
  <si>
    <t>Julio-Agosto</t>
  </si>
  <si>
    <t xml:space="preserve">Simazina </t>
  </si>
  <si>
    <t>Delegate</t>
  </si>
  <si>
    <t>Abamectina</t>
  </si>
  <si>
    <t>Kocide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</si>
</sst>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64" formatCode="_-* #,##0.00\ _€_-;\-* #,##0.00\ _€_-;_-* &quot;-&quot;??\ _€_-;_-@_-"/>
    <numFmt numFmtId="165" formatCode="_-* #,##0_-;\-* #,##0_-;_-* &quot;-&quot;??_-;_-@_-"/>
    <numFmt numFmtId="166" formatCode="#,##0_ ;\-#,##0\ 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[$-340A]d&quot; de &quot;mmmm&quot; de &quot;yyyy;@"/>
  </numFmts>
  <fonts count="25" x14ac:knownFonts="1">
    <font>
      <sz val="11"/>
      <color theme="1"/>
      <name val="Calibri"/>
      <family val="2"/>
      <scheme val="minor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sz val="8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u/>
      <sz val="9"/>
      <color indexed="8"/>
      <name val="Calibri"/>
      <family val="2"/>
    </font>
    <font>
      <b/>
      <sz val="9"/>
      <color theme="0"/>
      <name val="Calibri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b/>
      <sz val="9"/>
      <color indexed="9"/>
      <name val="Arial Narrow"/>
      <family val="2"/>
    </font>
    <font>
      <sz val="9"/>
      <color rgb="FF000000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b/>
      <sz val="10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9900"/>
        <bgColor indexed="64"/>
      </patternFill>
    </fill>
    <fill>
      <patternFill patternType="solid">
        <fgColor rgb="FFEB980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24">
    <xf numFmtId="0" fontId="0" fillId="0" borderId="0" xfId="0"/>
    <xf numFmtId="3" fontId="2" fillId="0" borderId="1" xfId="0" applyNumberFormat="1" applyFont="1" applyFill="1" applyBorder="1" applyAlignment="1">
      <alignment horizontal="right"/>
    </xf>
    <xf numFmtId="0" fontId="5" fillId="0" borderId="1" xfId="2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5" fillId="0" borderId="1" xfId="3" quotePrefix="1" applyNumberFormat="1" applyFont="1" applyFill="1" applyBorder="1" applyAlignment="1">
      <alignment horizontal="center"/>
    </xf>
    <xf numFmtId="0" fontId="5" fillId="0" borderId="1" xfId="3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2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5" fillId="0" borderId="1" xfId="3" applyFont="1" applyFill="1" applyBorder="1" applyAlignment="1">
      <alignment horizontal="center"/>
    </xf>
    <xf numFmtId="0" fontId="5" fillId="0" borderId="1" xfId="2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/>
    <xf numFmtId="167" fontId="9" fillId="2" borderId="0" xfId="0" applyNumberFormat="1" applyFont="1" applyFill="1" applyBorder="1" applyAlignment="1">
      <alignment vertical="center"/>
    </xf>
    <xf numFmtId="167" fontId="14" fillId="2" borderId="0" xfId="0" applyNumberFormat="1" applyFont="1" applyFill="1" applyBorder="1" applyAlignment="1">
      <alignment vertical="center"/>
    </xf>
    <xf numFmtId="49" fontId="9" fillId="3" borderId="3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vertical="center"/>
    </xf>
    <xf numFmtId="0" fontId="5" fillId="0" borderId="3" xfId="0" applyFont="1" applyFill="1" applyBorder="1"/>
    <xf numFmtId="0" fontId="2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 applyProtection="1">
      <alignment horizontal="center"/>
    </xf>
    <xf numFmtId="0" fontId="5" fillId="0" borderId="3" xfId="0" applyFont="1" applyFill="1" applyBorder="1" applyAlignment="1">
      <alignment horizontal="center"/>
    </xf>
    <xf numFmtId="49" fontId="9" fillId="3" borderId="29" xfId="0" applyNumberFormat="1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5" fillId="7" borderId="1" xfId="2" applyFont="1" applyFill="1" applyBorder="1"/>
    <xf numFmtId="164" fontId="5" fillId="7" borderId="1" xfId="3" applyFont="1" applyFill="1" applyBorder="1" applyAlignment="1">
      <alignment horizontal="center"/>
    </xf>
    <xf numFmtId="0" fontId="5" fillId="7" borderId="1" xfId="3" applyNumberFormat="1" applyFont="1" applyFill="1" applyBorder="1" applyAlignment="1">
      <alignment horizontal="center"/>
    </xf>
    <xf numFmtId="0" fontId="15" fillId="0" borderId="0" xfId="0" applyFont="1" applyFill="1" applyBorder="1"/>
    <xf numFmtId="0" fontId="9" fillId="2" borderId="0" xfId="0" applyFont="1" applyFill="1" applyBorder="1" applyAlignment="1">
      <alignment vertical="center"/>
    </xf>
    <xf numFmtId="0" fontId="10" fillId="2" borderId="6" xfId="0" applyFont="1" applyFill="1" applyBorder="1" applyAlignment="1"/>
    <xf numFmtId="0" fontId="10" fillId="2" borderId="0" xfId="0" applyFont="1" applyFill="1" applyBorder="1" applyAlignment="1"/>
    <xf numFmtId="0" fontId="10" fillId="2" borderId="11" xfId="0" applyFont="1" applyFill="1" applyBorder="1" applyAlignment="1"/>
    <xf numFmtId="0" fontId="10" fillId="2" borderId="0" xfId="0" applyFont="1" applyFill="1" applyBorder="1" applyAlignment="1">
      <alignment vertical="center"/>
    </xf>
    <xf numFmtId="0" fontId="10" fillId="4" borderId="15" xfId="0" applyFont="1" applyFill="1" applyBorder="1" applyAlignment="1"/>
    <xf numFmtId="0" fontId="10" fillId="0" borderId="0" xfId="0" applyFont="1" applyFill="1" applyBorder="1" applyAlignment="1"/>
    <xf numFmtId="49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49" fontId="10" fillId="5" borderId="18" xfId="0" applyNumberFormat="1" applyFont="1" applyFill="1" applyBorder="1" applyAlignment="1"/>
    <xf numFmtId="49" fontId="14" fillId="2" borderId="19" xfId="0" applyNumberFormat="1" applyFont="1" applyFill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9" fontId="10" fillId="2" borderId="20" xfId="0" applyNumberFormat="1" applyFont="1" applyFill="1" applyBorder="1" applyAlignment="1"/>
    <xf numFmtId="168" fontId="14" fillId="2" borderId="4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9" fontId="14" fillId="6" borderId="21" xfId="0" applyNumberFormat="1" applyFont="1" applyFill="1" applyBorder="1" applyAlignment="1">
      <alignment vertical="center"/>
    </xf>
    <xf numFmtId="168" fontId="14" fillId="6" borderId="22" xfId="0" applyNumberFormat="1" applyFont="1" applyFill="1" applyBorder="1" applyAlignment="1">
      <alignment vertical="center"/>
    </xf>
    <xf numFmtId="9" fontId="14" fillId="6" borderId="23" xfId="0" applyNumberFormat="1" applyFont="1" applyFill="1" applyBorder="1" applyAlignment="1">
      <alignment vertical="center"/>
    </xf>
    <xf numFmtId="0" fontId="17" fillId="3" borderId="24" xfId="0" applyFont="1" applyFill="1" applyBorder="1" applyAlignment="1">
      <alignment vertical="center"/>
    </xf>
    <xf numFmtId="49" fontId="17" fillId="3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17" fillId="3" borderId="25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49" fontId="14" fillId="6" borderId="26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8" fontId="14" fillId="6" borderId="23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49" fontId="18" fillId="2" borderId="5" xfId="0" applyNumberFormat="1" applyFont="1" applyFill="1" applyBorder="1" applyAlignment="1">
      <alignment vertical="center"/>
    </xf>
    <xf numFmtId="49" fontId="13" fillId="2" borderId="8" xfId="0" applyNumberFormat="1" applyFont="1" applyFill="1" applyBorder="1" applyAlignment="1">
      <alignment vertical="center"/>
    </xf>
    <xf numFmtId="49" fontId="13" fillId="2" borderId="10" xfId="0" applyNumberFormat="1" applyFont="1" applyFill="1" applyBorder="1" applyAlignment="1">
      <alignment vertical="center"/>
    </xf>
    <xf numFmtId="0" fontId="15" fillId="2" borderId="2" xfId="0" applyFont="1" applyFill="1" applyBorder="1" applyAlignment="1"/>
    <xf numFmtId="49" fontId="15" fillId="2" borderId="0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3" fontId="15" fillId="0" borderId="0" xfId="0" applyNumberFormat="1" applyFont="1" applyFill="1" applyBorder="1"/>
    <xf numFmtId="49" fontId="9" fillId="8" borderId="3" xfId="0" applyNumberFormat="1" applyFont="1" applyFill="1" applyBorder="1" applyAlignment="1">
      <alignment vertical="center"/>
    </xf>
    <xf numFmtId="0" fontId="9" fillId="8" borderId="3" xfId="0" applyFont="1" applyFill="1" applyBorder="1" applyAlignment="1">
      <alignment vertical="center"/>
    </xf>
    <xf numFmtId="49" fontId="11" fillId="8" borderId="3" xfId="0" applyNumberFormat="1" applyFont="1" applyFill="1" applyBorder="1" applyAlignment="1">
      <alignment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vertical="center"/>
    </xf>
    <xf numFmtId="3" fontId="11" fillId="8" borderId="3" xfId="0" applyNumberFormat="1" applyFont="1" applyFill="1" applyBorder="1" applyAlignment="1">
      <alignment vertical="center"/>
    </xf>
    <xf numFmtId="49" fontId="9" fillId="8" borderId="3" xfId="0" applyNumberFormat="1" applyFont="1" applyFill="1" applyBorder="1" applyAlignment="1">
      <alignment horizontal="center" vertical="center"/>
    </xf>
    <xf numFmtId="49" fontId="9" fillId="8" borderId="3" xfId="0" applyNumberFormat="1" applyFont="1" applyFill="1" applyBorder="1" applyAlignment="1">
      <alignment horizontal="center" vertical="center" wrapText="1"/>
    </xf>
    <xf numFmtId="49" fontId="11" fillId="8" borderId="4" xfId="0" applyNumberFormat="1" applyFont="1" applyFill="1" applyBorder="1" applyAlignment="1">
      <alignment vertical="center"/>
    </xf>
    <xf numFmtId="0" fontId="11" fillId="8" borderId="4" xfId="0" applyFont="1" applyFill="1" applyBorder="1" applyAlignment="1">
      <alignment horizontal="center" vertical="center"/>
    </xf>
    <xf numFmtId="49" fontId="9" fillId="8" borderId="4" xfId="0" applyNumberFormat="1" applyFont="1" applyFill="1" applyBorder="1" applyAlignment="1">
      <alignment horizontal="center" vertical="center" wrapText="1"/>
    </xf>
    <xf numFmtId="49" fontId="9" fillId="8" borderId="30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vertical="center"/>
    </xf>
    <xf numFmtId="49" fontId="20" fillId="8" borderId="3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/>
    </xf>
    <xf numFmtId="0" fontId="22" fillId="2" borderId="3" xfId="0" applyFont="1" applyFill="1" applyBorder="1" applyAlignment="1"/>
    <xf numFmtId="3" fontId="21" fillId="0" borderId="1" xfId="0" applyNumberFormat="1" applyFont="1" applyFill="1" applyBorder="1" applyAlignment="1">
      <alignment horizontal="right"/>
    </xf>
    <xf numFmtId="49" fontId="22" fillId="2" borderId="3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49" fontId="22" fillId="2" borderId="3" xfId="0" applyNumberFormat="1" applyFont="1" applyFill="1" applyBorder="1" applyAlignment="1"/>
    <xf numFmtId="169" fontId="21" fillId="0" borderId="3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wrapText="1"/>
    </xf>
    <xf numFmtId="166" fontId="5" fillId="0" borderId="1" xfId="3" applyNumberFormat="1" applyFont="1" applyFill="1" applyBorder="1" applyAlignment="1">
      <alignment horizontal="right"/>
    </xf>
    <xf numFmtId="166" fontId="2" fillId="0" borderId="1" xfId="0" applyNumberFormat="1" applyFont="1" applyFill="1" applyBorder="1" applyAlignment="1">
      <alignment horizontal="right"/>
    </xf>
    <xf numFmtId="0" fontId="11" fillId="8" borderId="4" xfId="0" applyFont="1" applyFill="1" applyBorder="1" applyAlignment="1">
      <alignment horizontal="right" vertical="center"/>
    </xf>
    <xf numFmtId="3" fontId="9" fillId="8" borderId="4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 applyProtection="1">
      <alignment horizontal="right"/>
    </xf>
    <xf numFmtId="3" fontId="2" fillId="0" borderId="3" xfId="4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1" xfId="3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 vertical="center" wrapText="1"/>
    </xf>
    <xf numFmtId="0" fontId="11" fillId="8" borderId="3" xfId="0" applyFont="1" applyFill="1" applyBorder="1" applyAlignment="1">
      <alignment horizontal="right" vertical="center"/>
    </xf>
    <xf numFmtId="3" fontId="11" fillId="8" borderId="3" xfId="0" applyNumberFormat="1" applyFont="1" applyFill="1" applyBorder="1" applyAlignment="1">
      <alignment horizontal="right" vertical="center"/>
    </xf>
    <xf numFmtId="3" fontId="5" fillId="0" borderId="1" xfId="3" applyNumberFormat="1" applyFont="1" applyFill="1" applyBorder="1" applyAlignment="1">
      <alignment horizontal="right" vertical="center"/>
    </xf>
    <xf numFmtId="167" fontId="9" fillId="2" borderId="7" xfId="0" applyNumberFormat="1" applyFont="1" applyFill="1" applyBorder="1" applyAlignment="1">
      <alignment vertical="center"/>
    </xf>
    <xf numFmtId="167" fontId="9" fillId="2" borderId="9" xfId="0" applyNumberFormat="1" applyFont="1" applyFill="1" applyBorder="1" applyAlignment="1">
      <alignment vertical="center"/>
    </xf>
    <xf numFmtId="167" fontId="9" fillId="2" borderId="12" xfId="0" applyNumberFormat="1" applyFont="1" applyFill="1" applyBorder="1" applyAlignment="1">
      <alignment vertical="center"/>
    </xf>
    <xf numFmtId="41" fontId="14" fillId="6" borderId="27" xfId="5" applyFont="1" applyFill="1" applyBorder="1" applyAlignment="1">
      <alignment vertical="center"/>
    </xf>
    <xf numFmtId="41" fontId="14" fillId="6" borderId="28" xfId="5" applyFont="1" applyFill="1" applyBorder="1" applyAlignment="1">
      <alignment vertical="center"/>
    </xf>
    <xf numFmtId="167" fontId="24" fillId="3" borderId="3" xfId="0" applyNumberFormat="1" applyFont="1" applyFill="1" applyBorder="1" applyAlignment="1">
      <alignment vertical="center"/>
    </xf>
    <xf numFmtId="167" fontId="24" fillId="8" borderId="3" xfId="0" applyNumberFormat="1" applyFont="1" applyFill="1" applyBorder="1" applyAlignment="1">
      <alignment vertical="center"/>
    </xf>
    <xf numFmtId="49" fontId="22" fillId="2" borderId="3" xfId="0" applyNumberFormat="1" applyFont="1" applyFill="1" applyBorder="1" applyAlignment="1"/>
    <xf numFmtId="0" fontId="22" fillId="2" borderId="3" xfId="0" applyFont="1" applyFill="1" applyBorder="1" applyAlignment="1"/>
    <xf numFmtId="49" fontId="12" fillId="8" borderId="4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49" fontId="17" fillId="4" borderId="13" xfId="0" applyNumberFormat="1" applyFont="1" applyFill="1" applyBorder="1" applyAlignment="1">
      <alignment vertical="center"/>
    </xf>
    <xf numFmtId="49" fontId="17" fillId="4" borderId="14" xfId="0" applyNumberFormat="1" applyFont="1" applyFill="1" applyBorder="1" applyAlignment="1">
      <alignment vertical="center"/>
    </xf>
    <xf numFmtId="49" fontId="23" fillId="8" borderId="3" xfId="0" applyNumberFormat="1" applyFont="1" applyFill="1" applyBorder="1" applyAlignment="1">
      <alignment wrapText="1"/>
    </xf>
    <xf numFmtId="0" fontId="23" fillId="8" borderId="3" xfId="0" applyFont="1" applyFill="1" applyBorder="1" applyAlignment="1">
      <alignment wrapText="1"/>
    </xf>
    <xf numFmtId="49" fontId="22" fillId="2" borderId="3" xfId="0" applyNumberFormat="1" applyFont="1" applyFill="1" applyBorder="1" applyAlignment="1">
      <alignment wrapText="1"/>
    </xf>
    <xf numFmtId="0" fontId="22" fillId="2" borderId="3" xfId="0" applyFont="1" applyFill="1" applyBorder="1" applyAlignment="1">
      <alignment wrapText="1"/>
    </xf>
  </cellXfs>
  <cellStyles count="6">
    <cellStyle name="Millares [0]" xfId="5" builtinId="6"/>
    <cellStyle name="Millares 2" xfId="3"/>
    <cellStyle name="Millares 4" xfId="4"/>
    <cellStyle name="Millares 5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746979</xdr:colOff>
      <xdr:row>0</xdr:row>
      <xdr:rowOff>0</xdr:rowOff>
    </xdr:from>
    <xdr:to>
      <xdr:col>6</xdr:col>
      <xdr:colOff>973251</xdr:colOff>
      <xdr:row>7</xdr:row>
      <xdr:rowOff>8504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979" y="0"/>
          <a:ext cx="5852485" cy="1173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5"/>
  <sheetViews>
    <sheetView tabSelected="1" zoomScale="150" zoomScaleNormal="150" workbookViewId="0">
      <selection activeCell="G96" sqref="G96:G100"/>
    </sheetView>
  </sheetViews>
  <sheetFormatPr baseColWidth="10" defaultColWidth="11.42578125" defaultRowHeight="12" x14ac:dyDescent="0.2"/>
  <cols>
    <col min="1" max="1" width="5.7109375" style="35" customWidth="1"/>
    <col min="2" max="2" width="20.5703125" style="35" customWidth="1"/>
    <col min="3" max="3" width="14" style="35" customWidth="1"/>
    <col min="4" max="4" width="9.140625" style="35" customWidth="1"/>
    <col min="5" max="5" width="15" style="35" customWidth="1"/>
    <col min="6" max="6" width="14.42578125" style="35" customWidth="1"/>
    <col min="7" max="7" width="15" style="35" customWidth="1"/>
    <col min="8" max="16384" width="11.42578125" style="35"/>
  </cols>
  <sheetData>
    <row r="1" spans="2:7" ht="14.1" customHeight="1" x14ac:dyDescent="0.2"/>
    <row r="2" spans="2:7" ht="14.1" customHeight="1" x14ac:dyDescent="0.2">
      <c r="B2" s="67"/>
      <c r="C2" s="67"/>
      <c r="D2" s="67"/>
      <c r="E2" s="67"/>
      <c r="F2" s="67"/>
    </row>
    <row r="3" spans="2:7" ht="14.1" customHeight="1" x14ac:dyDescent="0.2">
      <c r="B3" s="67"/>
      <c r="C3" s="67"/>
      <c r="D3" s="67"/>
      <c r="E3" s="67"/>
      <c r="F3" s="67"/>
    </row>
    <row r="4" spans="2:7" ht="14.1" customHeight="1" x14ac:dyDescent="0.2">
      <c r="B4" s="67"/>
      <c r="C4" s="67"/>
      <c r="D4" s="67"/>
      <c r="E4" s="67"/>
      <c r="F4" s="67"/>
    </row>
    <row r="5" spans="2:7" ht="14.1" customHeight="1" x14ac:dyDescent="0.2">
      <c r="B5" s="67"/>
      <c r="C5" s="67"/>
      <c r="D5" s="67"/>
      <c r="E5" s="67"/>
      <c r="F5" s="67"/>
    </row>
    <row r="6" spans="2:7" ht="14.1" customHeight="1" x14ac:dyDescent="0.2">
      <c r="B6" s="67"/>
      <c r="C6" s="67"/>
      <c r="D6" s="67"/>
      <c r="E6" s="67"/>
      <c r="F6" s="67"/>
    </row>
    <row r="7" spans="2:7" ht="11.25" customHeight="1" x14ac:dyDescent="0.2">
      <c r="B7" s="67"/>
      <c r="C7" s="67"/>
      <c r="D7" s="67"/>
      <c r="E7" s="67"/>
      <c r="F7" s="67"/>
    </row>
    <row r="8" spans="2:7" ht="14.1" customHeight="1" x14ac:dyDescent="0.2"/>
    <row r="9" spans="2:7" ht="14.1" customHeight="1" x14ac:dyDescent="0.25">
      <c r="B9" s="84" t="s">
        <v>0</v>
      </c>
      <c r="C9" s="85" t="s">
        <v>1</v>
      </c>
      <c r="D9" s="86"/>
      <c r="E9" s="120" t="s">
        <v>106</v>
      </c>
      <c r="F9" s="121"/>
      <c r="G9" s="87">
        <v>12000</v>
      </c>
    </row>
    <row r="10" spans="2:7" ht="15" customHeight="1" x14ac:dyDescent="0.25">
      <c r="B10" s="88" t="s">
        <v>2</v>
      </c>
      <c r="C10" s="89" t="s">
        <v>62</v>
      </c>
      <c r="D10" s="86"/>
      <c r="E10" s="122" t="s">
        <v>107</v>
      </c>
      <c r="F10" s="123"/>
      <c r="G10" s="85" t="s">
        <v>139</v>
      </c>
    </row>
    <row r="11" spans="2:7" ht="14.1" customHeight="1" x14ac:dyDescent="0.25">
      <c r="B11" s="88" t="s">
        <v>3</v>
      </c>
      <c r="C11" s="85" t="s">
        <v>4</v>
      </c>
      <c r="D11" s="86"/>
      <c r="E11" s="122" t="s">
        <v>5</v>
      </c>
      <c r="F11" s="123"/>
      <c r="G11" s="87">
        <v>2185</v>
      </c>
    </row>
    <row r="12" spans="2:7" ht="14.1" customHeight="1" x14ac:dyDescent="0.25">
      <c r="B12" s="88" t="s">
        <v>6</v>
      </c>
      <c r="C12" s="85" t="s">
        <v>63</v>
      </c>
      <c r="D12" s="86"/>
      <c r="E12" s="90" t="s">
        <v>108</v>
      </c>
      <c r="F12" s="86"/>
      <c r="G12" s="87">
        <f>+G11*G9</f>
        <v>26220000</v>
      </c>
    </row>
    <row r="13" spans="2:7" ht="14.1" customHeight="1" x14ac:dyDescent="0.25">
      <c r="B13" s="88" t="s">
        <v>109</v>
      </c>
      <c r="C13" s="85" t="s">
        <v>7</v>
      </c>
      <c r="D13" s="86"/>
      <c r="E13" s="122" t="s">
        <v>110</v>
      </c>
      <c r="F13" s="123"/>
      <c r="G13" s="85" t="s">
        <v>138</v>
      </c>
    </row>
    <row r="14" spans="2:7" ht="14.1" customHeight="1" x14ac:dyDescent="0.25">
      <c r="B14" s="88" t="s">
        <v>8</v>
      </c>
      <c r="C14" s="85" t="s">
        <v>9</v>
      </c>
      <c r="D14" s="86"/>
      <c r="E14" s="122" t="s">
        <v>10</v>
      </c>
      <c r="F14" s="123"/>
      <c r="G14" s="85" t="s">
        <v>139</v>
      </c>
    </row>
    <row r="15" spans="2:7" ht="22.5" customHeight="1" x14ac:dyDescent="0.25">
      <c r="B15" s="88" t="s">
        <v>11</v>
      </c>
      <c r="C15" s="91" t="s">
        <v>20</v>
      </c>
      <c r="D15" s="86"/>
      <c r="E15" s="114" t="s">
        <v>12</v>
      </c>
      <c r="F15" s="115"/>
      <c r="G15" s="92" t="s">
        <v>137</v>
      </c>
    </row>
    <row r="16" spans="2:7" ht="14.1" customHeight="1" x14ac:dyDescent="0.2"/>
    <row r="17" spans="2:7" x14ac:dyDescent="0.2">
      <c r="B17" s="116" t="s">
        <v>111</v>
      </c>
      <c r="C17" s="117"/>
      <c r="D17" s="117"/>
      <c r="E17" s="117"/>
      <c r="F17" s="117"/>
      <c r="G17" s="117"/>
    </row>
    <row r="18" spans="2:7" ht="14.1" customHeight="1" x14ac:dyDescent="0.2"/>
    <row r="19" spans="2:7" ht="14.1" customHeight="1" x14ac:dyDescent="0.2">
      <c r="B19" s="83" t="s">
        <v>13</v>
      </c>
    </row>
    <row r="20" spans="2:7" ht="14.1" customHeight="1" x14ac:dyDescent="0.2">
      <c r="B20" s="82" t="s">
        <v>14</v>
      </c>
      <c r="C20" s="81" t="s">
        <v>15</v>
      </c>
      <c r="D20" s="81" t="s">
        <v>16</v>
      </c>
      <c r="E20" s="81" t="s">
        <v>112</v>
      </c>
      <c r="F20" s="81" t="s">
        <v>17</v>
      </c>
      <c r="G20" s="81" t="s">
        <v>18</v>
      </c>
    </row>
    <row r="21" spans="2:7" ht="14.1" customHeight="1" x14ac:dyDescent="0.2">
      <c r="B21" s="2" t="s">
        <v>64</v>
      </c>
      <c r="C21" s="3" t="s">
        <v>19</v>
      </c>
      <c r="D21" s="4">
        <v>1</v>
      </c>
      <c r="E21" s="3" t="s">
        <v>20</v>
      </c>
      <c r="F21" s="93">
        <v>20000</v>
      </c>
      <c r="G21" s="94">
        <f>+D21*F21</f>
        <v>20000</v>
      </c>
    </row>
    <row r="22" spans="2:7" ht="14.1" customHeight="1" x14ac:dyDescent="0.2">
      <c r="B22" s="2" t="s">
        <v>21</v>
      </c>
      <c r="C22" s="3" t="s">
        <v>19</v>
      </c>
      <c r="D22" s="5">
        <v>6</v>
      </c>
      <c r="E22" s="3" t="s">
        <v>20</v>
      </c>
      <c r="F22" s="93">
        <v>20000</v>
      </c>
      <c r="G22" s="94">
        <f t="shared" ref="G22:G52" si="0">+D22*F22</f>
        <v>120000</v>
      </c>
    </row>
    <row r="23" spans="2:7" ht="14.1" customHeight="1" x14ac:dyDescent="0.2">
      <c r="B23" s="2" t="s">
        <v>65</v>
      </c>
      <c r="C23" s="3" t="s">
        <v>19</v>
      </c>
      <c r="D23" s="6">
        <v>1</v>
      </c>
      <c r="E23" s="3" t="s">
        <v>20</v>
      </c>
      <c r="F23" s="93">
        <v>20000</v>
      </c>
      <c r="G23" s="94">
        <f t="shared" si="0"/>
        <v>20000</v>
      </c>
    </row>
    <row r="24" spans="2:7" ht="14.1" customHeight="1" x14ac:dyDescent="0.2">
      <c r="B24" s="2" t="s">
        <v>66</v>
      </c>
      <c r="C24" s="3" t="s">
        <v>19</v>
      </c>
      <c r="D24" s="6">
        <v>0.2</v>
      </c>
      <c r="E24" s="3" t="s">
        <v>20</v>
      </c>
      <c r="F24" s="93">
        <v>20000</v>
      </c>
      <c r="G24" s="94">
        <f t="shared" si="0"/>
        <v>4000</v>
      </c>
    </row>
    <row r="25" spans="2:7" ht="14.1" customHeight="1" x14ac:dyDescent="0.2">
      <c r="B25" s="2" t="s">
        <v>67</v>
      </c>
      <c r="C25" s="3" t="s">
        <v>19</v>
      </c>
      <c r="D25" s="5">
        <v>0.2</v>
      </c>
      <c r="E25" s="7" t="s">
        <v>22</v>
      </c>
      <c r="F25" s="93">
        <v>20000</v>
      </c>
      <c r="G25" s="94">
        <f t="shared" si="0"/>
        <v>4000</v>
      </c>
    </row>
    <row r="26" spans="2:7" ht="14.1" customHeight="1" x14ac:dyDescent="0.2">
      <c r="B26" s="2" t="s">
        <v>68</v>
      </c>
      <c r="C26" s="3" t="s">
        <v>19</v>
      </c>
      <c r="D26" s="6">
        <v>4</v>
      </c>
      <c r="E26" s="7" t="s">
        <v>22</v>
      </c>
      <c r="F26" s="93">
        <v>20000</v>
      </c>
      <c r="G26" s="94">
        <f t="shared" si="0"/>
        <v>80000</v>
      </c>
    </row>
    <row r="27" spans="2:7" ht="14.1" customHeight="1" x14ac:dyDescent="0.2">
      <c r="B27" s="2" t="s">
        <v>69</v>
      </c>
      <c r="C27" s="3" t="s">
        <v>19</v>
      </c>
      <c r="D27" s="6">
        <v>0.2</v>
      </c>
      <c r="E27" s="7" t="s">
        <v>23</v>
      </c>
      <c r="F27" s="93">
        <v>20000</v>
      </c>
      <c r="G27" s="94">
        <f t="shared" si="0"/>
        <v>4000</v>
      </c>
    </row>
    <row r="28" spans="2:7" ht="14.1" customHeight="1" x14ac:dyDescent="0.2">
      <c r="B28" s="2" t="s">
        <v>24</v>
      </c>
      <c r="C28" s="3" t="s">
        <v>19</v>
      </c>
      <c r="D28" s="6">
        <v>0.2</v>
      </c>
      <c r="E28" s="7" t="s">
        <v>25</v>
      </c>
      <c r="F28" s="93">
        <v>20000</v>
      </c>
      <c r="G28" s="94">
        <f t="shared" si="0"/>
        <v>4000</v>
      </c>
    </row>
    <row r="29" spans="2:7" ht="14.1" customHeight="1" x14ac:dyDescent="0.2">
      <c r="B29" s="2" t="s">
        <v>70</v>
      </c>
      <c r="C29" s="3" t="s">
        <v>19</v>
      </c>
      <c r="D29" s="6">
        <v>1</v>
      </c>
      <c r="E29" s="7" t="s">
        <v>23</v>
      </c>
      <c r="F29" s="93">
        <v>20000</v>
      </c>
      <c r="G29" s="94">
        <f t="shared" si="0"/>
        <v>20000</v>
      </c>
    </row>
    <row r="30" spans="2:7" ht="14.1" customHeight="1" x14ac:dyDescent="0.2">
      <c r="B30" s="2" t="s">
        <v>71</v>
      </c>
      <c r="C30" s="3" t="s">
        <v>19</v>
      </c>
      <c r="D30" s="6">
        <v>1</v>
      </c>
      <c r="E30" s="7" t="s">
        <v>23</v>
      </c>
      <c r="F30" s="93">
        <v>20000</v>
      </c>
      <c r="G30" s="94">
        <f t="shared" si="0"/>
        <v>20000</v>
      </c>
    </row>
    <row r="31" spans="2:7" ht="14.1" customHeight="1" x14ac:dyDescent="0.2">
      <c r="B31" s="2" t="s">
        <v>26</v>
      </c>
      <c r="C31" s="3" t="s">
        <v>19</v>
      </c>
      <c r="D31" s="6">
        <v>1</v>
      </c>
      <c r="E31" s="7" t="s">
        <v>23</v>
      </c>
      <c r="F31" s="93">
        <v>20000</v>
      </c>
      <c r="G31" s="94">
        <f t="shared" si="0"/>
        <v>20000</v>
      </c>
    </row>
    <row r="32" spans="2:7" ht="14.1" customHeight="1" x14ac:dyDescent="0.2">
      <c r="B32" s="2" t="s">
        <v>71</v>
      </c>
      <c r="C32" s="3" t="s">
        <v>19</v>
      </c>
      <c r="D32" s="6">
        <v>1</v>
      </c>
      <c r="E32" s="7" t="s">
        <v>23</v>
      </c>
      <c r="F32" s="93">
        <v>20000</v>
      </c>
      <c r="G32" s="94">
        <f t="shared" si="0"/>
        <v>20000</v>
      </c>
    </row>
    <row r="33" spans="2:7" ht="14.1" customHeight="1" x14ac:dyDescent="0.2">
      <c r="B33" s="2" t="s">
        <v>72</v>
      </c>
      <c r="C33" s="3" t="s">
        <v>19</v>
      </c>
      <c r="D33" s="6">
        <v>1</v>
      </c>
      <c r="E33" s="7" t="s">
        <v>25</v>
      </c>
      <c r="F33" s="93">
        <v>20000</v>
      </c>
      <c r="G33" s="94">
        <f t="shared" si="0"/>
        <v>20000</v>
      </c>
    </row>
    <row r="34" spans="2:7" ht="14.1" customHeight="1" x14ac:dyDescent="0.2">
      <c r="B34" s="2" t="s">
        <v>73</v>
      </c>
      <c r="C34" s="3" t="s">
        <v>19</v>
      </c>
      <c r="D34" s="6">
        <v>4</v>
      </c>
      <c r="E34" s="7" t="s">
        <v>25</v>
      </c>
      <c r="F34" s="93">
        <v>20000</v>
      </c>
      <c r="G34" s="94">
        <f t="shared" si="0"/>
        <v>80000</v>
      </c>
    </row>
    <row r="35" spans="2:7" ht="14.1" customHeight="1" x14ac:dyDescent="0.2">
      <c r="B35" s="2" t="s">
        <v>74</v>
      </c>
      <c r="C35" s="3" t="s">
        <v>19</v>
      </c>
      <c r="D35" s="6">
        <v>8</v>
      </c>
      <c r="E35" s="7" t="s">
        <v>25</v>
      </c>
      <c r="F35" s="93">
        <v>20000</v>
      </c>
      <c r="G35" s="94">
        <f t="shared" si="0"/>
        <v>160000</v>
      </c>
    </row>
    <row r="36" spans="2:7" ht="14.1" customHeight="1" x14ac:dyDescent="0.2">
      <c r="B36" s="2" t="s">
        <v>75</v>
      </c>
      <c r="C36" s="3" t="s">
        <v>19</v>
      </c>
      <c r="D36" s="6">
        <v>2</v>
      </c>
      <c r="E36" s="7" t="s">
        <v>25</v>
      </c>
      <c r="F36" s="93">
        <v>20000</v>
      </c>
      <c r="G36" s="94">
        <f t="shared" si="0"/>
        <v>40000</v>
      </c>
    </row>
    <row r="37" spans="2:7" ht="14.1" customHeight="1" x14ac:dyDescent="0.2">
      <c r="B37" s="2" t="s">
        <v>27</v>
      </c>
      <c r="C37" s="3" t="s">
        <v>19</v>
      </c>
      <c r="D37" s="6">
        <v>4</v>
      </c>
      <c r="E37" s="7" t="s">
        <v>25</v>
      </c>
      <c r="F37" s="93">
        <v>20000</v>
      </c>
      <c r="G37" s="94">
        <f t="shared" si="0"/>
        <v>80000</v>
      </c>
    </row>
    <row r="38" spans="2:7" ht="14.1" customHeight="1" x14ac:dyDescent="0.2">
      <c r="B38" s="2" t="s">
        <v>76</v>
      </c>
      <c r="C38" s="3" t="s">
        <v>19</v>
      </c>
      <c r="D38" s="6">
        <v>1</v>
      </c>
      <c r="E38" s="7" t="s">
        <v>28</v>
      </c>
      <c r="F38" s="93">
        <v>20000</v>
      </c>
      <c r="G38" s="94">
        <f t="shared" si="0"/>
        <v>20000</v>
      </c>
    </row>
    <row r="39" spans="2:7" ht="14.1" customHeight="1" x14ac:dyDescent="0.2">
      <c r="B39" s="2" t="s">
        <v>97</v>
      </c>
      <c r="C39" s="3" t="s">
        <v>19</v>
      </c>
      <c r="D39" s="6">
        <v>4</v>
      </c>
      <c r="E39" s="7" t="s">
        <v>28</v>
      </c>
      <c r="F39" s="93">
        <v>20000</v>
      </c>
      <c r="G39" s="94">
        <f t="shared" si="0"/>
        <v>80000</v>
      </c>
    </row>
    <row r="40" spans="2:7" ht="14.1" customHeight="1" x14ac:dyDescent="0.2">
      <c r="B40" s="2" t="s">
        <v>77</v>
      </c>
      <c r="C40" s="3" t="s">
        <v>19</v>
      </c>
      <c r="D40" s="6">
        <v>0.2</v>
      </c>
      <c r="E40" s="7" t="s">
        <v>25</v>
      </c>
      <c r="F40" s="93">
        <v>20000</v>
      </c>
      <c r="G40" s="94">
        <f t="shared" si="0"/>
        <v>4000</v>
      </c>
    </row>
    <row r="41" spans="2:7" ht="14.1" customHeight="1" x14ac:dyDescent="0.2">
      <c r="B41" s="2" t="s">
        <v>27</v>
      </c>
      <c r="C41" s="3" t="s">
        <v>19</v>
      </c>
      <c r="D41" s="6">
        <v>4</v>
      </c>
      <c r="E41" s="7" t="s">
        <v>28</v>
      </c>
      <c r="F41" s="93">
        <v>20000</v>
      </c>
      <c r="G41" s="94">
        <f t="shared" si="0"/>
        <v>80000</v>
      </c>
    </row>
    <row r="42" spans="2:7" ht="14.1" customHeight="1" x14ac:dyDescent="0.2">
      <c r="B42" s="2" t="s">
        <v>78</v>
      </c>
      <c r="C42" s="3" t="s">
        <v>19</v>
      </c>
      <c r="D42" s="6">
        <v>20</v>
      </c>
      <c r="E42" s="7" t="s">
        <v>29</v>
      </c>
      <c r="F42" s="93">
        <v>20000</v>
      </c>
      <c r="G42" s="94">
        <f t="shared" si="0"/>
        <v>400000</v>
      </c>
    </row>
    <row r="43" spans="2:7" ht="14.1" customHeight="1" x14ac:dyDescent="0.2">
      <c r="B43" s="2" t="s">
        <v>79</v>
      </c>
      <c r="C43" s="3" t="s">
        <v>19</v>
      </c>
      <c r="D43" s="6">
        <v>4</v>
      </c>
      <c r="E43" s="7" t="s">
        <v>29</v>
      </c>
      <c r="F43" s="93">
        <v>20000</v>
      </c>
      <c r="G43" s="94">
        <f t="shared" si="0"/>
        <v>80000</v>
      </c>
    </row>
    <row r="44" spans="2:7" ht="14.1" customHeight="1" x14ac:dyDescent="0.2">
      <c r="B44" s="2" t="s">
        <v>80</v>
      </c>
      <c r="C44" s="3" t="s">
        <v>19</v>
      </c>
      <c r="D44" s="6">
        <v>0.2</v>
      </c>
      <c r="E44" s="7" t="s">
        <v>28</v>
      </c>
      <c r="F44" s="93">
        <v>20000</v>
      </c>
      <c r="G44" s="94">
        <f t="shared" si="0"/>
        <v>4000</v>
      </c>
    </row>
    <row r="45" spans="2:7" ht="14.1" customHeight="1" x14ac:dyDescent="0.2">
      <c r="B45" s="2" t="s">
        <v>76</v>
      </c>
      <c r="C45" s="3" t="s">
        <v>19</v>
      </c>
      <c r="D45" s="6">
        <v>1</v>
      </c>
      <c r="E45" s="7" t="s">
        <v>29</v>
      </c>
      <c r="F45" s="93">
        <v>20000</v>
      </c>
      <c r="G45" s="94">
        <f t="shared" si="0"/>
        <v>20000</v>
      </c>
    </row>
    <row r="46" spans="2:7" ht="14.1" customHeight="1" x14ac:dyDescent="0.2">
      <c r="B46" s="2" t="s">
        <v>27</v>
      </c>
      <c r="C46" s="3" t="s">
        <v>19</v>
      </c>
      <c r="D46" s="6">
        <v>4</v>
      </c>
      <c r="E46" s="7" t="s">
        <v>29</v>
      </c>
      <c r="F46" s="93">
        <v>20000</v>
      </c>
      <c r="G46" s="94">
        <f t="shared" si="0"/>
        <v>80000</v>
      </c>
    </row>
    <row r="47" spans="2:7" ht="14.1" customHeight="1" x14ac:dyDescent="0.2">
      <c r="B47" s="2" t="s">
        <v>81</v>
      </c>
      <c r="C47" s="3" t="s">
        <v>19</v>
      </c>
      <c r="D47" s="6">
        <v>4</v>
      </c>
      <c r="E47" s="7" t="s">
        <v>30</v>
      </c>
      <c r="F47" s="93">
        <v>20000</v>
      </c>
      <c r="G47" s="94">
        <f t="shared" si="0"/>
        <v>80000</v>
      </c>
    </row>
    <row r="48" spans="2:7" ht="14.1" customHeight="1" x14ac:dyDescent="0.2">
      <c r="B48" s="2" t="s">
        <v>82</v>
      </c>
      <c r="C48" s="3" t="s">
        <v>19</v>
      </c>
      <c r="D48" s="6">
        <v>0.2</v>
      </c>
      <c r="E48" s="7" t="s">
        <v>29</v>
      </c>
      <c r="F48" s="93">
        <v>20000</v>
      </c>
      <c r="G48" s="94">
        <f t="shared" si="0"/>
        <v>4000</v>
      </c>
    </row>
    <row r="49" spans="2:9" ht="14.1" customHeight="1" x14ac:dyDescent="0.2">
      <c r="B49" s="2" t="s">
        <v>31</v>
      </c>
      <c r="C49" s="3" t="s">
        <v>19</v>
      </c>
      <c r="D49" s="6">
        <v>4</v>
      </c>
      <c r="E49" s="7" t="s">
        <v>30</v>
      </c>
      <c r="F49" s="93">
        <v>20000</v>
      </c>
      <c r="G49" s="94">
        <f t="shared" si="0"/>
        <v>80000</v>
      </c>
    </row>
    <row r="50" spans="2:9" ht="14.1" customHeight="1" x14ac:dyDescent="0.2">
      <c r="B50" s="2" t="s">
        <v>31</v>
      </c>
      <c r="C50" s="3" t="s">
        <v>19</v>
      </c>
      <c r="D50" s="6">
        <v>2</v>
      </c>
      <c r="E50" s="7" t="s">
        <v>32</v>
      </c>
      <c r="F50" s="93">
        <v>20000</v>
      </c>
      <c r="G50" s="94">
        <f t="shared" si="0"/>
        <v>40000</v>
      </c>
    </row>
    <row r="51" spans="2:9" ht="14.1" customHeight="1" x14ac:dyDescent="0.2">
      <c r="B51" s="2" t="s">
        <v>83</v>
      </c>
      <c r="C51" s="3" t="s">
        <v>19</v>
      </c>
      <c r="D51" s="6">
        <v>1</v>
      </c>
      <c r="E51" s="7" t="s">
        <v>30</v>
      </c>
      <c r="F51" s="93">
        <v>20000</v>
      </c>
      <c r="G51" s="94">
        <f t="shared" si="0"/>
        <v>20000</v>
      </c>
    </row>
    <row r="52" spans="2:9" ht="14.1" customHeight="1" x14ac:dyDescent="0.2">
      <c r="B52" s="2" t="s">
        <v>31</v>
      </c>
      <c r="C52" s="3" t="s">
        <v>19</v>
      </c>
      <c r="D52" s="6">
        <v>2</v>
      </c>
      <c r="E52" s="7" t="s">
        <v>33</v>
      </c>
      <c r="F52" s="93">
        <v>20000</v>
      </c>
      <c r="G52" s="94">
        <f t="shared" si="0"/>
        <v>40000</v>
      </c>
    </row>
    <row r="53" spans="2:9" ht="14.1" customHeight="1" x14ac:dyDescent="0.2">
      <c r="B53" s="2" t="s">
        <v>34</v>
      </c>
      <c r="C53" s="3" t="s">
        <v>19</v>
      </c>
      <c r="D53" s="6">
        <v>420</v>
      </c>
      <c r="E53" s="7" t="s">
        <v>88</v>
      </c>
      <c r="F53" s="93">
        <v>20000</v>
      </c>
      <c r="G53" s="94">
        <f>F53*D53</f>
        <v>8400000</v>
      </c>
    </row>
    <row r="54" spans="2:9" ht="14.1" customHeight="1" x14ac:dyDescent="0.2">
      <c r="B54" s="79" t="s">
        <v>35</v>
      </c>
      <c r="C54" s="80"/>
      <c r="D54" s="80"/>
      <c r="E54" s="80"/>
      <c r="F54" s="95"/>
      <c r="G54" s="96">
        <f>SUM(G21:G53)</f>
        <v>10148000</v>
      </c>
    </row>
    <row r="55" spans="2:9" ht="14.1" customHeight="1" x14ac:dyDescent="0.2">
      <c r="I55" s="70"/>
    </row>
    <row r="56" spans="2:9" ht="14.1" customHeight="1" x14ac:dyDescent="0.2">
      <c r="B56" s="22" t="s">
        <v>36</v>
      </c>
    </row>
    <row r="57" spans="2:9" ht="14.1" customHeight="1" x14ac:dyDescent="0.2">
      <c r="B57" s="77" t="s">
        <v>14</v>
      </c>
      <c r="C57" s="78" t="s">
        <v>15</v>
      </c>
      <c r="D57" s="78" t="s">
        <v>16</v>
      </c>
      <c r="E57" s="77" t="s">
        <v>112</v>
      </c>
      <c r="F57" s="78" t="s">
        <v>17</v>
      </c>
      <c r="G57" s="77" t="s">
        <v>18</v>
      </c>
    </row>
    <row r="58" spans="2:9" ht="14.1" customHeight="1" x14ac:dyDescent="0.2">
      <c r="B58" s="23" t="s">
        <v>134</v>
      </c>
      <c r="C58" s="24">
        <v>0</v>
      </c>
      <c r="D58" s="24">
        <v>0</v>
      </c>
      <c r="E58" s="24">
        <v>0</v>
      </c>
      <c r="F58" s="25">
        <v>0</v>
      </c>
      <c r="G58" s="25">
        <v>0</v>
      </c>
    </row>
    <row r="59" spans="2:9" ht="14.1" customHeight="1" x14ac:dyDescent="0.2">
      <c r="B59" s="73" t="s">
        <v>37</v>
      </c>
      <c r="C59" s="74"/>
      <c r="D59" s="74"/>
      <c r="E59" s="74"/>
      <c r="F59" s="75"/>
      <c r="G59" s="76">
        <f>SUM(G58)</f>
        <v>0</v>
      </c>
    </row>
    <row r="60" spans="2:9" ht="14.1" customHeight="1" x14ac:dyDescent="0.2"/>
    <row r="61" spans="2:9" ht="14.1" customHeight="1" x14ac:dyDescent="0.2">
      <c r="B61" s="22" t="s">
        <v>38</v>
      </c>
    </row>
    <row r="62" spans="2:9" ht="14.1" customHeight="1" x14ac:dyDescent="0.2">
      <c r="B62" s="77" t="s">
        <v>14</v>
      </c>
      <c r="C62" s="77" t="s">
        <v>15</v>
      </c>
      <c r="D62" s="77" t="s">
        <v>16</v>
      </c>
      <c r="E62" s="77" t="s">
        <v>112</v>
      </c>
      <c r="F62" s="78" t="s">
        <v>17</v>
      </c>
      <c r="G62" s="77" t="s">
        <v>18</v>
      </c>
    </row>
    <row r="63" spans="2:9" ht="14.1" customHeight="1" x14ac:dyDescent="0.2">
      <c r="B63" s="26" t="s">
        <v>134</v>
      </c>
      <c r="C63" s="27">
        <v>0</v>
      </c>
      <c r="D63" s="28">
        <v>0</v>
      </c>
      <c r="E63" s="29">
        <v>0</v>
      </c>
      <c r="F63" s="97">
        <v>0</v>
      </c>
      <c r="G63" s="98">
        <v>0</v>
      </c>
    </row>
    <row r="64" spans="2:9" ht="17.25" customHeight="1" x14ac:dyDescent="0.2">
      <c r="B64" s="73" t="s">
        <v>39</v>
      </c>
      <c r="C64" s="74"/>
      <c r="D64" s="74"/>
      <c r="E64" s="74"/>
      <c r="F64" s="75"/>
      <c r="G64" s="76">
        <f>SUM(G63:G63)</f>
        <v>0</v>
      </c>
    </row>
    <row r="65" spans="2:7" ht="14.1" customHeight="1" x14ac:dyDescent="0.2"/>
    <row r="66" spans="2:7" ht="14.1" customHeight="1" x14ac:dyDescent="0.2">
      <c r="B66" s="22" t="s">
        <v>40</v>
      </c>
    </row>
    <row r="67" spans="2:7" ht="14.1" customHeight="1" x14ac:dyDescent="0.2">
      <c r="B67" s="78" t="s">
        <v>41</v>
      </c>
      <c r="C67" s="78" t="s">
        <v>113</v>
      </c>
      <c r="D67" s="78" t="s">
        <v>114</v>
      </c>
      <c r="E67" s="78" t="s">
        <v>112</v>
      </c>
      <c r="F67" s="78" t="s">
        <v>17</v>
      </c>
      <c r="G67" s="78" t="s">
        <v>18</v>
      </c>
    </row>
    <row r="68" spans="2:7" ht="14.1" customHeight="1" x14ac:dyDescent="0.2">
      <c r="B68" s="9" t="s">
        <v>42</v>
      </c>
      <c r="C68" s="10"/>
      <c r="D68" s="10"/>
      <c r="E68" s="10"/>
      <c r="F68" s="99"/>
      <c r="G68" s="100"/>
    </row>
    <row r="69" spans="2:7" ht="14.1" customHeight="1" x14ac:dyDescent="0.2">
      <c r="B69" s="17" t="s">
        <v>98</v>
      </c>
      <c r="C69" s="18" t="s">
        <v>100</v>
      </c>
      <c r="D69" s="18">
        <v>100</v>
      </c>
      <c r="E69" s="18" t="s">
        <v>101</v>
      </c>
      <c r="F69" s="101">
        <v>1115</v>
      </c>
      <c r="G69" s="1">
        <f>F69*D69</f>
        <v>111500</v>
      </c>
    </row>
    <row r="70" spans="2:7" ht="14.1" customHeight="1" x14ac:dyDescent="0.2">
      <c r="B70" s="2" t="s">
        <v>99</v>
      </c>
      <c r="C70" s="11" t="s">
        <v>100</v>
      </c>
      <c r="D70" s="6">
        <v>150</v>
      </c>
      <c r="E70" s="7" t="s">
        <v>101</v>
      </c>
      <c r="F70" s="102">
        <v>1600</v>
      </c>
      <c r="G70" s="1">
        <f>F70*D70</f>
        <v>240000</v>
      </c>
    </row>
    <row r="71" spans="2:7" ht="14.1" customHeight="1" x14ac:dyDescent="0.2">
      <c r="B71" s="2" t="s">
        <v>44</v>
      </c>
      <c r="C71" s="11" t="s">
        <v>43</v>
      </c>
      <c r="D71" s="6">
        <v>450</v>
      </c>
      <c r="E71" s="7" t="s">
        <v>89</v>
      </c>
      <c r="F71" s="102">
        <v>1250</v>
      </c>
      <c r="G71" s="1">
        <f t="shared" ref="G71:G84" si="1">F71*D71</f>
        <v>562500</v>
      </c>
    </row>
    <row r="72" spans="2:7" ht="14.1" customHeight="1" x14ac:dyDescent="0.2">
      <c r="B72" s="2" t="s">
        <v>45</v>
      </c>
      <c r="C72" s="11" t="s">
        <v>43</v>
      </c>
      <c r="D72" s="6">
        <v>150</v>
      </c>
      <c r="E72" s="7" t="s">
        <v>90</v>
      </c>
      <c r="F72" s="102">
        <v>550</v>
      </c>
      <c r="G72" s="1">
        <f t="shared" si="1"/>
        <v>82500</v>
      </c>
    </row>
    <row r="73" spans="2:7" ht="14.1" customHeight="1" x14ac:dyDescent="0.2">
      <c r="B73" s="2" t="s">
        <v>140</v>
      </c>
      <c r="C73" s="11" t="s">
        <v>43</v>
      </c>
      <c r="D73" s="6">
        <v>150</v>
      </c>
      <c r="E73" s="7" t="s">
        <v>102</v>
      </c>
      <c r="F73" s="102">
        <v>1480</v>
      </c>
      <c r="G73" s="1">
        <f t="shared" si="1"/>
        <v>222000</v>
      </c>
    </row>
    <row r="74" spans="2:7" ht="14.1" customHeight="1" x14ac:dyDescent="0.2">
      <c r="B74" s="2" t="s">
        <v>141</v>
      </c>
      <c r="C74" s="11" t="s">
        <v>46</v>
      </c>
      <c r="D74" s="6">
        <v>4</v>
      </c>
      <c r="E74" s="7" t="s">
        <v>92</v>
      </c>
      <c r="F74" s="102">
        <v>12756</v>
      </c>
      <c r="G74" s="1">
        <f t="shared" si="1"/>
        <v>51024</v>
      </c>
    </row>
    <row r="75" spans="2:7" ht="14.1" customHeight="1" x14ac:dyDescent="0.2">
      <c r="B75" s="2" t="s">
        <v>47</v>
      </c>
      <c r="C75" s="11" t="s">
        <v>46</v>
      </c>
      <c r="D75" s="6">
        <v>4</v>
      </c>
      <c r="E75" s="7" t="s">
        <v>92</v>
      </c>
      <c r="F75" s="102">
        <v>8678</v>
      </c>
      <c r="G75" s="1">
        <f t="shared" si="1"/>
        <v>34712</v>
      </c>
    </row>
    <row r="76" spans="2:7" ht="14.1" customHeight="1" x14ac:dyDescent="0.2">
      <c r="B76" s="2" t="s">
        <v>48</v>
      </c>
      <c r="C76" s="11" t="s">
        <v>46</v>
      </c>
      <c r="D76" s="6">
        <v>2</v>
      </c>
      <c r="E76" s="7" t="s">
        <v>93</v>
      </c>
      <c r="F76" s="102">
        <v>7784</v>
      </c>
      <c r="G76" s="1">
        <f t="shared" si="1"/>
        <v>15568</v>
      </c>
    </row>
    <row r="77" spans="2:7" ht="14.1" customHeight="1" x14ac:dyDescent="0.2">
      <c r="B77" s="19" t="s">
        <v>105</v>
      </c>
      <c r="C77" s="11"/>
      <c r="D77" s="6"/>
      <c r="E77" s="7"/>
      <c r="F77" s="102"/>
      <c r="G77" s="1"/>
    </row>
    <row r="78" spans="2:7" ht="14.1" customHeight="1" x14ac:dyDescent="0.2">
      <c r="B78" s="12" t="s">
        <v>104</v>
      </c>
      <c r="C78" s="11" t="s">
        <v>46</v>
      </c>
      <c r="D78" s="6">
        <v>2</v>
      </c>
      <c r="E78" s="7" t="s">
        <v>94</v>
      </c>
      <c r="F78" s="102">
        <v>38463</v>
      </c>
      <c r="G78" s="1">
        <f t="shared" si="1"/>
        <v>76926</v>
      </c>
    </row>
    <row r="79" spans="2:7" ht="14.1" customHeight="1" x14ac:dyDescent="0.2">
      <c r="B79" s="9" t="s">
        <v>84</v>
      </c>
      <c r="C79" s="10"/>
      <c r="D79" s="10"/>
      <c r="E79" s="10"/>
      <c r="F79" s="99"/>
      <c r="G79" s="1"/>
    </row>
    <row r="80" spans="2:7" ht="14.1" customHeight="1" x14ac:dyDescent="0.2">
      <c r="B80" s="32" t="s">
        <v>49</v>
      </c>
      <c r="C80" s="33" t="s">
        <v>43</v>
      </c>
      <c r="D80" s="6">
        <v>3</v>
      </c>
      <c r="E80" s="7" t="s">
        <v>91</v>
      </c>
      <c r="F80" s="102">
        <v>8501</v>
      </c>
      <c r="G80" s="1">
        <f t="shared" si="1"/>
        <v>25503</v>
      </c>
    </row>
    <row r="81" spans="2:7" ht="14.1" customHeight="1" x14ac:dyDescent="0.2">
      <c r="B81" s="32" t="s">
        <v>146</v>
      </c>
      <c r="C81" s="33" t="s">
        <v>100</v>
      </c>
      <c r="D81" s="6">
        <v>2</v>
      </c>
      <c r="E81" s="7" t="s">
        <v>142</v>
      </c>
      <c r="F81" s="102">
        <v>9500</v>
      </c>
      <c r="G81" s="1">
        <f t="shared" si="1"/>
        <v>19000</v>
      </c>
    </row>
    <row r="82" spans="2:7" ht="14.1" customHeight="1" x14ac:dyDescent="0.2">
      <c r="B82" s="9" t="s">
        <v>85</v>
      </c>
      <c r="C82" s="13"/>
      <c r="D82" s="13"/>
      <c r="E82" s="13"/>
      <c r="F82" s="103">
        <v>0</v>
      </c>
      <c r="G82" s="1"/>
    </row>
    <row r="83" spans="2:7" ht="14.1" customHeight="1" x14ac:dyDescent="0.2">
      <c r="B83" s="2" t="s">
        <v>143</v>
      </c>
      <c r="C83" s="11" t="s">
        <v>46</v>
      </c>
      <c r="D83" s="6">
        <v>2</v>
      </c>
      <c r="E83" s="7" t="s">
        <v>20</v>
      </c>
      <c r="F83" s="102">
        <v>6440</v>
      </c>
      <c r="G83" s="1">
        <f t="shared" si="1"/>
        <v>12880</v>
      </c>
    </row>
    <row r="84" spans="2:7" ht="14.1" customHeight="1" x14ac:dyDescent="0.2">
      <c r="B84" s="2" t="s">
        <v>50</v>
      </c>
      <c r="C84" s="11" t="s">
        <v>46</v>
      </c>
      <c r="D84" s="6">
        <v>3</v>
      </c>
      <c r="E84" s="7" t="s">
        <v>95</v>
      </c>
      <c r="F84" s="102">
        <v>8254</v>
      </c>
      <c r="G84" s="1">
        <f t="shared" si="1"/>
        <v>24762</v>
      </c>
    </row>
    <row r="85" spans="2:7" ht="14.1" customHeight="1" x14ac:dyDescent="0.2">
      <c r="B85" s="14" t="s">
        <v>86</v>
      </c>
      <c r="C85" s="8"/>
      <c r="D85" s="8"/>
      <c r="E85" s="15"/>
      <c r="F85" s="1"/>
      <c r="G85" s="1"/>
    </row>
    <row r="86" spans="2:7" ht="14.1" customHeight="1" x14ac:dyDescent="0.2">
      <c r="B86" s="32" t="s">
        <v>87</v>
      </c>
      <c r="C86" s="33" t="s">
        <v>43</v>
      </c>
      <c r="D86" s="6">
        <v>1</v>
      </c>
      <c r="E86" s="7" t="s">
        <v>96</v>
      </c>
      <c r="F86" s="102">
        <v>50981</v>
      </c>
      <c r="G86" s="1">
        <f t="shared" ref="G86:G88" si="2">F86*D86</f>
        <v>50981</v>
      </c>
    </row>
    <row r="87" spans="2:7" ht="14.1" customHeight="1" x14ac:dyDescent="0.2">
      <c r="B87" s="2" t="s">
        <v>144</v>
      </c>
      <c r="C87" s="11" t="s">
        <v>100</v>
      </c>
      <c r="D87" s="6">
        <v>1</v>
      </c>
      <c r="E87" s="7" t="s">
        <v>103</v>
      </c>
      <c r="F87" s="102">
        <v>64401</v>
      </c>
      <c r="G87" s="1">
        <f t="shared" si="2"/>
        <v>64401</v>
      </c>
    </row>
    <row r="88" spans="2:7" ht="14.1" customHeight="1" x14ac:dyDescent="0.2">
      <c r="B88" s="32" t="s">
        <v>145</v>
      </c>
      <c r="C88" s="33" t="s">
        <v>46</v>
      </c>
      <c r="D88" s="34">
        <v>2</v>
      </c>
      <c r="E88" s="7" t="s">
        <v>103</v>
      </c>
      <c r="F88" s="102">
        <v>11480</v>
      </c>
      <c r="G88" s="1">
        <f t="shared" si="2"/>
        <v>22960</v>
      </c>
    </row>
    <row r="89" spans="2:7" ht="14.1" customHeight="1" x14ac:dyDescent="0.2">
      <c r="B89" s="73" t="s">
        <v>51</v>
      </c>
      <c r="C89" s="74"/>
      <c r="D89" s="74"/>
      <c r="E89" s="74"/>
      <c r="F89" s="104"/>
      <c r="G89" s="105">
        <f>SUM(G69:G88)</f>
        <v>1617217</v>
      </c>
    </row>
    <row r="90" spans="2:7" ht="14.1" customHeight="1" x14ac:dyDescent="0.2"/>
    <row r="91" spans="2:7" ht="14.1" customHeight="1" x14ac:dyDescent="0.2">
      <c r="B91" s="30" t="s">
        <v>52</v>
      </c>
    </row>
    <row r="92" spans="2:7" ht="14.1" customHeight="1" x14ac:dyDescent="0.2">
      <c r="B92" s="77" t="s">
        <v>53</v>
      </c>
      <c r="C92" s="78" t="s">
        <v>113</v>
      </c>
      <c r="D92" s="78" t="s">
        <v>114</v>
      </c>
      <c r="E92" s="77" t="s">
        <v>112</v>
      </c>
      <c r="F92" s="78" t="s">
        <v>17</v>
      </c>
      <c r="G92" s="77" t="s">
        <v>18</v>
      </c>
    </row>
    <row r="93" spans="2:7" ht="14.1" customHeight="1" x14ac:dyDescent="0.2">
      <c r="B93" s="2" t="s">
        <v>54</v>
      </c>
      <c r="C93" s="16" t="s">
        <v>55</v>
      </c>
      <c r="D93" s="16">
        <v>45</v>
      </c>
      <c r="E93" s="7" t="s">
        <v>95</v>
      </c>
      <c r="F93" s="106">
        <v>15000</v>
      </c>
      <c r="G93" s="1">
        <f>+D93*F93</f>
        <v>675000</v>
      </c>
    </row>
    <row r="94" spans="2:7" ht="14.1" customHeight="1" x14ac:dyDescent="0.2">
      <c r="B94" s="73" t="s">
        <v>56</v>
      </c>
      <c r="C94" s="74"/>
      <c r="D94" s="74"/>
      <c r="E94" s="74"/>
      <c r="F94" s="75"/>
      <c r="G94" s="76">
        <f>SUM(G93)</f>
        <v>675000</v>
      </c>
    </row>
    <row r="95" spans="2:7" ht="14.1" customHeight="1" x14ac:dyDescent="0.2"/>
    <row r="96" spans="2:7" ht="14.1" customHeight="1" x14ac:dyDescent="0.2">
      <c r="B96" s="22" t="s">
        <v>57</v>
      </c>
      <c r="C96" s="31"/>
      <c r="D96" s="31"/>
      <c r="E96" s="31"/>
      <c r="F96" s="31"/>
      <c r="G96" s="112">
        <f>G54+G59+G64+G89+G94</f>
        <v>12440217</v>
      </c>
    </row>
    <row r="97" spans="2:7" ht="14.1" customHeight="1" x14ac:dyDescent="0.2">
      <c r="B97" s="71" t="s">
        <v>58</v>
      </c>
      <c r="C97" s="72"/>
      <c r="D97" s="72"/>
      <c r="E97" s="72"/>
      <c r="F97" s="72"/>
      <c r="G97" s="113">
        <f>G96*0.05</f>
        <v>622010.85</v>
      </c>
    </row>
    <row r="98" spans="2:7" ht="9.9499999999999993" customHeight="1" x14ac:dyDescent="0.2">
      <c r="B98" s="22" t="s">
        <v>59</v>
      </c>
      <c r="C98" s="31"/>
      <c r="D98" s="31"/>
      <c r="E98" s="31"/>
      <c r="F98" s="31"/>
      <c r="G98" s="112">
        <f>G97+G96</f>
        <v>13062227.85</v>
      </c>
    </row>
    <row r="99" spans="2:7" ht="9.9499999999999993" customHeight="1" x14ac:dyDescent="0.2">
      <c r="B99" s="71" t="s">
        <v>60</v>
      </c>
      <c r="C99" s="72"/>
      <c r="D99" s="72"/>
      <c r="E99" s="72"/>
      <c r="F99" s="72"/>
      <c r="G99" s="113">
        <f>G12</f>
        <v>26220000</v>
      </c>
    </row>
    <row r="100" spans="2:7" ht="9.9499999999999993" customHeight="1" x14ac:dyDescent="0.2">
      <c r="B100" s="22" t="s">
        <v>61</v>
      </c>
      <c r="C100" s="31"/>
      <c r="D100" s="31"/>
      <c r="E100" s="31"/>
      <c r="F100" s="31"/>
      <c r="G100" s="113">
        <f>G99-G98</f>
        <v>13157772.15</v>
      </c>
    </row>
    <row r="101" spans="2:7" ht="12" customHeight="1" x14ac:dyDescent="0.2">
      <c r="B101" s="68" t="s">
        <v>135</v>
      </c>
      <c r="C101" s="36"/>
      <c r="D101" s="36"/>
      <c r="E101" s="36"/>
      <c r="F101" s="36"/>
      <c r="G101" s="20"/>
    </row>
    <row r="102" spans="2:7" ht="12" customHeight="1" thickBot="1" x14ac:dyDescent="0.25">
      <c r="B102" s="69"/>
      <c r="C102" s="36"/>
      <c r="D102" s="36"/>
      <c r="E102" s="36"/>
      <c r="F102" s="36"/>
      <c r="G102" s="20"/>
    </row>
    <row r="103" spans="2:7" ht="12" customHeight="1" x14ac:dyDescent="0.2">
      <c r="B103" s="64" t="s">
        <v>136</v>
      </c>
      <c r="C103" s="37"/>
      <c r="D103" s="37"/>
      <c r="E103" s="37"/>
      <c r="F103" s="37"/>
      <c r="G103" s="107"/>
    </row>
    <row r="104" spans="2:7" ht="12" customHeight="1" x14ac:dyDescent="0.2">
      <c r="B104" s="65" t="s">
        <v>115</v>
      </c>
      <c r="C104" s="38"/>
      <c r="D104" s="38"/>
      <c r="E104" s="38"/>
      <c r="F104" s="38"/>
      <c r="G104" s="108"/>
    </row>
    <row r="105" spans="2:7" ht="12" customHeight="1" x14ac:dyDescent="0.2">
      <c r="B105" s="65" t="s">
        <v>116</v>
      </c>
      <c r="C105" s="38"/>
      <c r="D105" s="38"/>
      <c r="E105" s="38"/>
      <c r="F105" s="38"/>
      <c r="G105" s="108"/>
    </row>
    <row r="106" spans="2:7" ht="12" customHeight="1" x14ac:dyDescent="0.2">
      <c r="B106" s="65" t="s">
        <v>117</v>
      </c>
      <c r="C106" s="38"/>
      <c r="D106" s="38"/>
      <c r="E106" s="38"/>
      <c r="F106" s="38"/>
      <c r="G106" s="108"/>
    </row>
    <row r="107" spans="2:7" ht="12" customHeight="1" x14ac:dyDescent="0.2">
      <c r="B107" s="65" t="s">
        <v>118</v>
      </c>
      <c r="C107" s="38"/>
      <c r="D107" s="38"/>
      <c r="E107" s="38"/>
      <c r="F107" s="38"/>
      <c r="G107" s="108"/>
    </row>
    <row r="108" spans="2:7" ht="9.9499999999999993" customHeight="1" x14ac:dyDescent="0.2">
      <c r="B108" s="65" t="s">
        <v>119</v>
      </c>
      <c r="C108" s="38"/>
      <c r="D108" s="38"/>
      <c r="E108" s="38"/>
      <c r="F108" s="38"/>
      <c r="G108" s="108"/>
    </row>
    <row r="109" spans="2:7" ht="13.5" customHeight="1" thickBot="1" x14ac:dyDescent="0.25">
      <c r="B109" s="66" t="s">
        <v>120</v>
      </c>
      <c r="C109" s="39"/>
      <c r="D109" s="39"/>
      <c r="E109" s="39"/>
      <c r="F109" s="39"/>
      <c r="G109" s="109"/>
    </row>
    <row r="110" spans="2:7" ht="15.75" customHeight="1" x14ac:dyDescent="0.2">
      <c r="B110" s="40"/>
      <c r="C110" s="38"/>
      <c r="D110" s="38"/>
      <c r="E110" s="38"/>
      <c r="F110" s="38"/>
      <c r="G110" s="20"/>
    </row>
    <row r="111" spans="2:7" ht="17.25" customHeight="1" thickBot="1" x14ac:dyDescent="0.25">
      <c r="B111" s="118" t="s">
        <v>121</v>
      </c>
      <c r="C111" s="119"/>
      <c r="D111" s="41"/>
      <c r="E111" s="42"/>
      <c r="F111" s="42"/>
      <c r="G111" s="20"/>
    </row>
    <row r="112" spans="2:7" ht="15.75" customHeight="1" x14ac:dyDescent="0.2">
      <c r="B112" s="43" t="s">
        <v>53</v>
      </c>
      <c r="C112" s="44" t="s">
        <v>122</v>
      </c>
      <c r="D112" s="45" t="s">
        <v>123</v>
      </c>
      <c r="E112" s="42"/>
      <c r="F112" s="42"/>
      <c r="G112" s="20"/>
    </row>
    <row r="113" spans="2:7" ht="15" customHeight="1" x14ac:dyDescent="0.2">
      <c r="B113" s="46" t="s">
        <v>124</v>
      </c>
      <c r="C113" s="47">
        <f>+G54</f>
        <v>10148000</v>
      </c>
      <c r="D113" s="48">
        <f>(C113/C119)</f>
        <v>0.77689656898765558</v>
      </c>
      <c r="E113" s="42"/>
      <c r="F113" s="42"/>
      <c r="G113" s="20"/>
    </row>
    <row r="114" spans="2:7" ht="9.9499999999999993" customHeight="1" x14ac:dyDescent="0.2">
      <c r="B114" s="46" t="s">
        <v>125</v>
      </c>
      <c r="C114" s="47">
        <f>+G59</f>
        <v>0</v>
      </c>
      <c r="D114" s="48">
        <v>0</v>
      </c>
      <c r="E114" s="42"/>
      <c r="F114" s="42"/>
      <c r="G114" s="20"/>
    </row>
    <row r="115" spans="2:7" x14ac:dyDescent="0.2">
      <c r="B115" s="46" t="s">
        <v>126</v>
      </c>
      <c r="C115" s="47">
        <f>+G64</f>
        <v>0</v>
      </c>
      <c r="D115" s="48">
        <f>(C115/C119)</f>
        <v>0</v>
      </c>
      <c r="E115" s="42"/>
      <c r="F115" s="42"/>
      <c r="G115" s="20"/>
    </row>
    <row r="116" spans="2:7" x14ac:dyDescent="0.2">
      <c r="B116" s="46" t="s">
        <v>41</v>
      </c>
      <c r="C116" s="47">
        <f>+G89</f>
        <v>1617217</v>
      </c>
      <c r="D116" s="48">
        <f>(C116/C119)</f>
        <v>0.12380866560982551</v>
      </c>
      <c r="E116" s="42"/>
      <c r="F116" s="42"/>
      <c r="G116" s="20"/>
    </row>
    <row r="117" spans="2:7" x14ac:dyDescent="0.2">
      <c r="B117" s="46" t="s">
        <v>127</v>
      </c>
      <c r="C117" s="49">
        <f>+G94</f>
        <v>675000</v>
      </c>
      <c r="D117" s="48">
        <f>(C117/C119)</f>
        <v>5.1675717783471374E-2</v>
      </c>
      <c r="E117" s="50"/>
      <c r="F117" s="50"/>
      <c r="G117" s="20"/>
    </row>
    <row r="118" spans="2:7" x14ac:dyDescent="0.2">
      <c r="B118" s="46" t="s">
        <v>128</v>
      </c>
      <c r="C118" s="49">
        <f>+G97</f>
        <v>622010.85</v>
      </c>
      <c r="D118" s="48">
        <f>(C118/C119)</f>
        <v>4.7619047619047616E-2</v>
      </c>
      <c r="E118" s="50"/>
      <c r="F118" s="50"/>
      <c r="G118" s="20"/>
    </row>
    <row r="119" spans="2:7" ht="12.75" thickBot="1" x14ac:dyDescent="0.25">
      <c r="B119" s="51" t="s">
        <v>129</v>
      </c>
      <c r="C119" s="52">
        <f>SUM(C113:C118)</f>
        <v>13062227.85</v>
      </c>
      <c r="D119" s="53">
        <f>SUM(D113:D118)</f>
        <v>1</v>
      </c>
      <c r="E119" s="50"/>
      <c r="F119" s="50"/>
      <c r="G119" s="20"/>
    </row>
    <row r="120" spans="2:7" x14ac:dyDescent="0.2">
      <c r="B120" s="69"/>
      <c r="C120" s="36"/>
      <c r="D120" s="36"/>
      <c r="E120" s="36"/>
      <c r="F120" s="36"/>
      <c r="G120" s="20"/>
    </row>
    <row r="121" spans="2:7" ht="12.75" thickBot="1" x14ac:dyDescent="0.25">
      <c r="B121" s="54"/>
      <c r="C121" s="55" t="s">
        <v>132</v>
      </c>
      <c r="D121" s="56"/>
      <c r="E121" s="57"/>
      <c r="F121" s="58"/>
      <c r="G121" s="20"/>
    </row>
    <row r="122" spans="2:7" x14ac:dyDescent="0.2">
      <c r="B122" s="59" t="s">
        <v>130</v>
      </c>
      <c r="C122" s="110">
        <v>10000</v>
      </c>
      <c r="D122" s="110">
        <v>12000</v>
      </c>
      <c r="E122" s="111">
        <v>14000</v>
      </c>
      <c r="F122" s="60"/>
      <c r="G122" s="21"/>
    </row>
    <row r="123" spans="2:7" ht="12.75" thickBot="1" x14ac:dyDescent="0.25">
      <c r="B123" s="51" t="s">
        <v>133</v>
      </c>
      <c r="C123" s="52">
        <f>(G98/C122)</f>
        <v>1306.2227849999999</v>
      </c>
      <c r="D123" s="52">
        <f>(G98/D122)</f>
        <v>1088.5189874999999</v>
      </c>
      <c r="E123" s="61">
        <f>(G98/E122)</f>
        <v>933.01627499999995</v>
      </c>
      <c r="F123" s="60"/>
      <c r="G123" s="21"/>
    </row>
    <row r="124" spans="2:7" x14ac:dyDescent="0.2">
      <c r="B124" s="62" t="s">
        <v>131</v>
      </c>
      <c r="C124" s="38"/>
      <c r="D124" s="38"/>
      <c r="E124" s="38"/>
      <c r="F124" s="38"/>
      <c r="G124" s="38"/>
    </row>
    <row r="125" spans="2:7" x14ac:dyDescent="0.2">
      <c r="B125" s="63"/>
    </row>
  </sheetData>
  <mergeCells count="8">
    <mergeCell ref="E15:F15"/>
    <mergeCell ref="B17:G17"/>
    <mergeCell ref="B111:C111"/>
    <mergeCell ref="E9:F9"/>
    <mergeCell ref="E10:F10"/>
    <mergeCell ref="E11:F11"/>
    <mergeCell ref="E13:F13"/>
    <mergeCell ref="E14:F14"/>
  </mergeCells>
  <pageMargins left="0.70866141732283472" right="0.70866141732283472" top="0.74803149606299213" bottom="0.74803149606299213" header="0.31496062992125984" footer="0.31496062992125984"/>
  <pageSetup paperSize="14" scale="85" fitToHeight="2"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Castillo Harry Osvaldo</dc:creator>
  <cp:lastModifiedBy>Perez Reyes Nora del Carmen</cp:lastModifiedBy>
  <cp:lastPrinted>2022-06-17T12:32:23Z</cp:lastPrinted>
  <dcterms:created xsi:type="dcterms:W3CDTF">2018-05-25T16:12:51Z</dcterms:created>
  <dcterms:modified xsi:type="dcterms:W3CDTF">2022-06-17T12:32:30Z</dcterms:modified>
</cp:coreProperties>
</file>