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20325" windowHeight="9435"/>
  </bookViews>
  <sheets>
    <sheet name="Frutilla inicial" sheetId="1" r:id="rId1"/>
  </sheets>
  <definedNames>
    <definedName name="_xlnm.Print_Area" localSheetId="0">'Frutilla inicial'!$B$2:$G$91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27" i="1"/>
  <c r="G58" i="1"/>
  <c r="G60" i="1" s="1"/>
  <c r="G59" i="1"/>
  <c r="G57" i="1"/>
  <c r="G46" i="1"/>
  <c r="D25" i="1"/>
  <c r="G12" i="1"/>
  <c r="D89" i="1" l="1"/>
  <c r="G37" i="1"/>
  <c r="G38" i="1"/>
  <c r="G39" i="1"/>
  <c r="G36" i="1"/>
  <c r="G48" i="1"/>
  <c r="G49" i="1"/>
  <c r="G50" i="1"/>
  <c r="G22" i="1"/>
  <c r="G23" i="1"/>
  <c r="G24" i="1"/>
  <c r="G25" i="1"/>
  <c r="G21" i="1"/>
  <c r="G53" i="1" l="1"/>
  <c r="C82" i="1" s="1"/>
  <c r="C81" i="1"/>
  <c r="C79" i="1"/>
  <c r="C83" i="1"/>
  <c r="C80" i="1" l="1"/>
  <c r="G65" i="1"/>
  <c r="G62" i="1" l="1"/>
  <c r="G63" i="1" s="1"/>
  <c r="C84" i="1" s="1"/>
  <c r="G64" i="1" l="1"/>
  <c r="D90" i="1" s="1"/>
  <c r="C85" i="1"/>
  <c r="D79" i="1" s="1"/>
  <c r="C90" i="1" l="1"/>
  <c r="E90" i="1"/>
  <c r="G66" i="1"/>
  <c r="D84" i="1"/>
  <c r="D82" i="1"/>
  <c r="D83" i="1"/>
  <c r="D81" i="1"/>
  <c r="D85" i="1" l="1"/>
</calcChain>
</file>

<file path=xl/sharedStrings.xml><?xml version="1.0" encoding="utf-8"?>
<sst xmlns="http://schemas.openxmlformats.org/spreadsheetml/2006/main" count="147" uniqueCount="108">
  <si>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</si>
  <si>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</si>
  <si>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</si>
  <si>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</si>
  <si>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</si>
  <si>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</si>
  <si>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</si>
  <si>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</si>
  <si>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</si>
  <si>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</si>
  <si>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</si>
  <si>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</si>
  <si>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</si>
  <si>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</si>
  <si>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</si>
  <si>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</si>
  <si>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</si>
  <si>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</si>
  <si>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</si>
  <si>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</si>
  <si>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</si>
  <si>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</si>
  <si>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</si>
  <si>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</si>
  <si>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</si>
  <si>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</si>
  <si>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</si>
  <si>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</si>
  <si>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</si>
  <si>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</si>
  <si>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</si>
  <si>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</si>
  <si>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</si>
  <si>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</si>
  <si>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</si>
  <si>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</si>
  <si>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</si>
  <si>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</si>
  <si>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</si>
  <si>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</si>
  <si>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</si>
  <si>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</si>
  <si>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</si>
  <si>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</si>
  <si>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</si>
  <si>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</si>
  <si>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</si>
  <si>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</si>
  <si>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</si>
  <si>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</si>
  <si>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</si>
  <si>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</si>
  <si>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</si>
  <si>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</si>
  <si>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</si>
  <si>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</si>
  <si>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</si>
  <si>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</si>
  <si>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</si>
  <si>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Rastraje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</si>
  <si>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</si>
  <si>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</si>
  <si>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</si>
  <si>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</si>
  <si>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</si>
  <si>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</si>
  <si>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FRUTILLA</t>
  </si>
  <si>
    <t>Medio</t>
  </si>
  <si>
    <t>Lib. B. O'Higgins</t>
  </si>
  <si>
    <t>Lolol</t>
  </si>
  <si>
    <t>Lolol - Pumanque - Paredones</t>
  </si>
  <si>
    <t>Oct.- Feb.</t>
  </si>
  <si>
    <t>Mercado interno</t>
  </si>
  <si>
    <t>Sept. - Abr.</t>
  </si>
  <si>
    <t>Sequía, heladas e incendio</t>
  </si>
  <si>
    <t>Aplicación de fertilizantes base</t>
  </si>
  <si>
    <t>Octubre</t>
  </si>
  <si>
    <t>Terminación de camellones de plantación</t>
  </si>
  <si>
    <t>Noviembre</t>
  </si>
  <si>
    <t>Romper mulch plástico</t>
  </si>
  <si>
    <t>Enero</t>
  </si>
  <si>
    <t>Plantación</t>
  </si>
  <si>
    <t>Febrero</t>
  </si>
  <si>
    <t>Cosecha</t>
  </si>
  <si>
    <t>Oct-Nov</t>
  </si>
  <si>
    <t>Labores de otoño invierno</t>
  </si>
  <si>
    <t>Subsolado</t>
  </si>
  <si>
    <t>Aplicación de guano</t>
  </si>
  <si>
    <t>Construcción de camellones plantación, instalacion mulch y cinta riego (tractor)</t>
  </si>
  <si>
    <t>SEMILLAS O PLANTAS</t>
  </si>
  <si>
    <t>Plantas</t>
  </si>
  <si>
    <t>c/u</t>
  </si>
  <si>
    <t>FERTILIZANTES</t>
  </si>
  <si>
    <t>Guano de broiler</t>
  </si>
  <si>
    <t>m3</t>
  </si>
  <si>
    <t>Fosfato diamónico</t>
  </si>
  <si>
    <t>Sulfato de potasio granulado</t>
  </si>
  <si>
    <t>Foliares, fitosanitarios</t>
  </si>
  <si>
    <t>Cinta de riego</t>
  </si>
  <si>
    <t>m</t>
  </si>
  <si>
    <t>Diciembre</t>
  </si>
  <si>
    <t>Mulch plástico</t>
  </si>
  <si>
    <t>Rollo 1.000 m</t>
  </si>
  <si>
    <t>Cajas/envases</t>
  </si>
  <si>
    <t xml:space="preserve">Un </t>
  </si>
  <si>
    <t>Octubre-Noviembre</t>
  </si>
  <si>
    <t>Junio</t>
  </si>
  <si>
    <t>Albion - Monterey - Camarosa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</si>
</sst>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  <numFmt numFmtId="167" formatCode="0.0"/>
    <numFmt numFmtId="168" formatCode="_-* #,##0_-;\-* #,##0_-;_-* &quot;-&quot;??_-;_-@_-"/>
    <numFmt numFmtId="169" formatCode="#,##0_ ;\-#,##0\ "/>
    <numFmt numFmtId="170" formatCode="_-* #,##0\ _€_-;\-* #,##0\ _€_-;_-* &quot;-&quot;??\ _€_-;_-@_-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3" fillId="0" borderId="20"/>
    <xf numFmtId="43" fontId="15" fillId="0" borderId="0" applyFont="0" applyFill="0" applyBorder="0" applyAlignment="0" applyProtection="0"/>
    <xf numFmtId="0" fontId="13" fillId="0" borderId="20"/>
    <xf numFmtId="166" fontId="13" fillId="0" borderId="20" applyFont="0" applyFill="0" applyBorder="0" applyAlignment="0" applyProtection="0"/>
    <xf numFmtId="166" fontId="13" fillId="0" borderId="20" applyFont="0" applyFill="0" applyBorder="0" applyAlignment="0" applyProtection="0"/>
    <xf numFmtId="0" fontId="13" fillId="0" borderId="20"/>
    <xf numFmtId="0" fontId="1" fillId="0" borderId="20"/>
  </cellStyleXfs>
  <cellXfs count="19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6" borderId="20" xfId="0" applyFont="1" applyFill="1" applyBorder="1" applyAlignment="1"/>
    <xf numFmtId="0" fontId="6" fillId="6" borderId="20" xfId="0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0" fontId="11" fillId="2" borderId="43" xfId="0" applyFont="1" applyFill="1" applyBorder="1" applyAlignment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 applyAlignment="1"/>
    <xf numFmtId="49" fontId="11" fillId="2" borderId="46" xfId="0" applyNumberFormat="1" applyFont="1" applyFill="1" applyBorder="1" applyAlignment="1">
      <alignment vertical="center"/>
    </xf>
    <xf numFmtId="0" fontId="11" fillId="2" borderId="47" xfId="0" applyFont="1" applyFill="1" applyBorder="1" applyAlignment="1"/>
    <xf numFmtId="0" fontId="11" fillId="2" borderId="48" xfId="0" applyFont="1" applyFill="1" applyBorder="1" applyAlignment="1"/>
    <xf numFmtId="0" fontId="9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5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 vertical="center"/>
    </xf>
    <xf numFmtId="164" fontId="12" fillId="2" borderId="20" xfId="0" applyNumberFormat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4" fillId="2" borderId="6" xfId="0" applyNumberFormat="1" applyFont="1" applyFill="1" applyBorder="1" applyAlignment="1">
      <alignment horizontal="center" wrapText="1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6" fillId="3" borderId="5" xfId="0" applyNumberFormat="1" applyFont="1" applyFill="1" applyBorder="1" applyAlignment="1">
      <alignment vertical="center" wrapText="1"/>
    </xf>
    <xf numFmtId="0" fontId="4" fillId="9" borderId="58" xfId="0" applyFont="1" applyFill="1" applyBorder="1" applyAlignment="1">
      <alignment horizontal="right" vertical="center"/>
    </xf>
    <xf numFmtId="0" fontId="4" fillId="2" borderId="7" xfId="0" applyFont="1" applyFill="1" applyBorder="1" applyAlignment="1"/>
    <xf numFmtId="0" fontId="4" fillId="0" borderId="58" xfId="0" applyFont="1" applyFill="1" applyBorder="1" applyAlignment="1">
      <alignment horizontal="right" vertical="center"/>
    </xf>
    <xf numFmtId="3" fontId="4" fillId="0" borderId="58" xfId="0" applyNumberFormat="1" applyFont="1" applyFill="1" applyBorder="1" applyAlignment="1">
      <alignment horizontal="right" vertical="center"/>
    </xf>
    <xf numFmtId="0" fontId="4" fillId="0" borderId="58" xfId="0" applyFont="1" applyBorder="1" applyAlignment="1">
      <alignment horizontal="right" vertical="center" wrapText="1"/>
    </xf>
    <xf numFmtId="17" fontId="4" fillId="0" borderId="58" xfId="0" applyNumberFormat="1" applyFont="1" applyFill="1" applyBorder="1" applyAlignment="1">
      <alignment horizontal="right" vertical="center" wrapText="1"/>
    </xf>
    <xf numFmtId="17" fontId="4" fillId="9" borderId="58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wrapText="1"/>
    </xf>
    <xf numFmtId="14" fontId="4" fillId="2" borderId="9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9" xfId="0" applyFont="1" applyFill="1" applyBorder="1" applyAlignment="1"/>
    <xf numFmtId="0" fontId="4" fillId="2" borderId="9" xfId="0" applyFont="1" applyFill="1" applyBorder="1" applyAlignment="1">
      <alignment horizontal="right" wrapText="1"/>
    </xf>
    <xf numFmtId="49" fontId="16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49" fontId="16" fillId="3" borderId="6" xfId="0" applyNumberFormat="1" applyFont="1" applyFill="1" applyBorder="1" applyAlignment="1">
      <alignment horizontal="center" vertical="center" wrapText="1"/>
    </xf>
    <xf numFmtId="0" fontId="18" fillId="0" borderId="58" xfId="3" applyFont="1" applyFill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18" fillId="0" borderId="58" xfId="4" applyNumberFormat="1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58" xfId="3" applyFont="1" applyFill="1" applyBorder="1" applyAlignment="1">
      <alignment vertical="center" wrapText="1"/>
    </xf>
    <xf numFmtId="0" fontId="18" fillId="0" borderId="58" xfId="5" applyNumberFormat="1" applyFont="1" applyFill="1" applyBorder="1" applyAlignment="1">
      <alignment horizontal="center" vertical="center"/>
    </xf>
    <xf numFmtId="0" fontId="18" fillId="0" borderId="58" xfId="3" applyFont="1" applyFill="1" applyBorder="1" applyAlignment="1">
      <alignment horizontal="center" vertical="center"/>
    </xf>
    <xf numFmtId="167" fontId="18" fillId="0" borderId="58" xfId="5" applyNumberFormat="1" applyFont="1" applyFill="1" applyBorder="1" applyAlignment="1">
      <alignment horizontal="center" vertical="center"/>
    </xf>
    <xf numFmtId="0" fontId="18" fillId="0" borderId="58" xfId="6" applyFont="1" applyFill="1" applyBorder="1" applyAlignment="1">
      <alignment vertical="center"/>
    </xf>
    <xf numFmtId="0" fontId="18" fillId="0" borderId="58" xfId="6" applyNumberFormat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1" fontId="18" fillId="0" borderId="58" xfId="4" applyNumberFormat="1" applyFont="1" applyFill="1" applyBorder="1" applyAlignment="1">
      <alignment horizontal="center" vertical="center"/>
    </xf>
    <xf numFmtId="0" fontId="18" fillId="0" borderId="59" xfId="3" applyFont="1" applyFill="1" applyBorder="1" applyAlignment="1">
      <alignment vertical="center"/>
    </xf>
    <xf numFmtId="0" fontId="4" fillId="0" borderId="60" xfId="7" applyFont="1" applyBorder="1" applyAlignment="1">
      <alignment horizontal="center" vertical="center"/>
    </xf>
    <xf numFmtId="3" fontId="18" fillId="0" borderId="61" xfId="7" applyNumberFormat="1" applyFont="1" applyBorder="1" applyAlignment="1">
      <alignment horizontal="center" vertical="center"/>
    </xf>
    <xf numFmtId="168" fontId="18" fillId="0" borderId="60" xfId="2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3" fontId="4" fillId="2" borderId="12" xfId="0" applyNumberFormat="1" applyFont="1" applyFill="1" applyBorder="1" applyAlignment="1"/>
    <xf numFmtId="3" fontId="4" fillId="2" borderId="12" xfId="0" applyNumberFormat="1" applyFont="1" applyFill="1" applyBorder="1" applyAlignment="1">
      <alignment horizontal="right"/>
    </xf>
    <xf numFmtId="49" fontId="16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6" fillId="3" borderId="15" xfId="0" applyNumberFormat="1" applyFon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3" fontId="4" fillId="2" borderId="18" xfId="0" applyNumberFormat="1" applyFont="1" applyFill="1" applyBorder="1" applyAlignment="1">
      <alignment horizontal="right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18" fillId="0" borderId="58" xfId="3" applyFont="1" applyFill="1" applyBorder="1" applyAlignment="1"/>
    <xf numFmtId="0" fontId="4" fillId="0" borderId="58" xfId="0" applyFont="1" applyBorder="1" applyAlignment="1">
      <alignment horizontal="center"/>
    </xf>
    <xf numFmtId="0" fontId="18" fillId="0" borderId="58" xfId="4" applyNumberFormat="1" applyFont="1" applyFill="1" applyBorder="1" applyAlignment="1">
      <alignment horizontal="center"/>
    </xf>
    <xf numFmtId="0" fontId="18" fillId="0" borderId="58" xfId="0" applyFont="1" applyFill="1" applyBorder="1" applyAlignment="1">
      <alignment horizontal="center"/>
    </xf>
    <xf numFmtId="0" fontId="18" fillId="0" borderId="58" xfId="3" applyFont="1" applyFill="1" applyBorder="1" applyAlignment="1">
      <alignment wrapText="1"/>
    </xf>
    <xf numFmtId="49" fontId="16" fillId="3" borderId="52" xfId="0" applyNumberFormat="1" applyFont="1" applyFill="1" applyBorder="1" applyAlignment="1">
      <alignment horizontal="center" vertical="center" wrapText="1"/>
    </xf>
    <xf numFmtId="49" fontId="16" fillId="3" borderId="52" xfId="0" applyNumberFormat="1" applyFont="1" applyFill="1" applyBorder="1" applyAlignment="1">
      <alignment horizontal="right" vertical="center" wrapText="1"/>
    </xf>
    <xf numFmtId="0" fontId="19" fillId="10" borderId="58" xfId="0" applyFont="1" applyFill="1" applyBorder="1" applyAlignment="1">
      <alignment horizontal="left" vertical="center" wrapText="1"/>
    </xf>
    <xf numFmtId="0" fontId="19" fillId="10" borderId="58" xfId="0" applyFont="1" applyFill="1" applyBorder="1" applyAlignment="1">
      <alignment horizontal="center" vertical="center" wrapText="1"/>
    </xf>
    <xf numFmtId="3" fontId="19" fillId="10" borderId="58" xfId="0" applyNumberFormat="1" applyFont="1" applyFill="1" applyBorder="1" applyAlignment="1">
      <alignment horizontal="center" vertical="center" wrapText="1"/>
    </xf>
    <xf numFmtId="0" fontId="18" fillId="10" borderId="58" xfId="3" applyFont="1" applyFill="1" applyBorder="1" applyAlignment="1"/>
    <xf numFmtId="166" fontId="18" fillId="10" borderId="58" xfId="5" applyFont="1" applyFill="1" applyBorder="1" applyAlignment="1">
      <alignment horizontal="center"/>
    </xf>
    <xf numFmtId="169" fontId="18" fillId="10" borderId="58" xfId="2" applyNumberFormat="1" applyFont="1" applyFill="1" applyBorder="1" applyAlignment="1">
      <alignment horizontal="center"/>
    </xf>
    <xf numFmtId="0" fontId="18" fillId="10" borderId="58" xfId="3" applyFont="1" applyFill="1" applyBorder="1" applyAlignment="1">
      <alignment horizontal="center"/>
    </xf>
    <xf numFmtId="0" fontId="20" fillId="10" borderId="58" xfId="3" applyFont="1" applyFill="1" applyBorder="1" applyAlignment="1"/>
    <xf numFmtId="170" fontId="18" fillId="10" borderId="58" xfId="2" applyNumberFormat="1" applyFont="1" applyFill="1" applyBorder="1" applyAlignment="1">
      <alignment horizontal="center"/>
    </xf>
    <xf numFmtId="0" fontId="18" fillId="10" borderId="58" xfId="5" applyNumberFormat="1" applyFont="1" applyFill="1" applyBorder="1" applyAlignment="1">
      <alignment horizontal="center"/>
    </xf>
    <xf numFmtId="3" fontId="18" fillId="10" borderId="58" xfId="5" applyNumberFormat="1" applyFont="1" applyFill="1" applyBorder="1" applyAlignment="1">
      <alignment horizontal="center"/>
    </xf>
    <xf numFmtId="0" fontId="18" fillId="10" borderId="62" xfId="3" applyFont="1" applyFill="1" applyBorder="1" applyAlignment="1"/>
    <xf numFmtId="0" fontId="18" fillId="10" borderId="51" xfId="3" applyFont="1" applyFill="1" applyBorder="1" applyAlignment="1"/>
    <xf numFmtId="166" fontId="18" fillId="10" borderId="63" xfId="5" applyFont="1" applyFill="1" applyBorder="1" applyAlignment="1">
      <alignment horizontal="center"/>
    </xf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horizontal="center" vertical="center"/>
    </xf>
    <xf numFmtId="0" fontId="4" fillId="2" borderId="53" xfId="0" applyFont="1" applyFill="1" applyBorder="1" applyAlignment="1"/>
    <xf numFmtId="0" fontId="4" fillId="2" borderId="54" xfId="0" applyFont="1" applyFill="1" applyBorder="1" applyAlignment="1"/>
    <xf numFmtId="0" fontId="4" fillId="2" borderId="54" xfId="0" applyFont="1" applyFill="1" applyBorder="1" applyAlignment="1">
      <alignment horizontal="center"/>
    </xf>
    <xf numFmtId="3" fontId="4" fillId="2" borderId="54" xfId="0" applyNumberFormat="1" applyFont="1" applyFill="1" applyBorder="1" applyAlignment="1"/>
    <xf numFmtId="3" fontId="4" fillId="2" borderId="54" xfId="0" applyNumberFormat="1" applyFont="1" applyFill="1" applyBorder="1" applyAlignment="1">
      <alignment horizontal="right"/>
    </xf>
    <xf numFmtId="49" fontId="16" fillId="3" borderId="52" xfId="0" applyNumberFormat="1" applyFont="1" applyFill="1" applyBorder="1" applyAlignment="1">
      <alignment horizontal="center" vertical="center"/>
    </xf>
    <xf numFmtId="3" fontId="18" fillId="10" borderId="58" xfId="0" applyNumberFormat="1" applyFont="1" applyFill="1" applyBorder="1" applyAlignment="1">
      <alignment horizontal="center"/>
    </xf>
    <xf numFmtId="0" fontId="18" fillId="10" borderId="58" xfId="0" applyFont="1" applyFill="1" applyBorder="1" applyAlignment="1">
      <alignment horizontal="center"/>
    </xf>
    <xf numFmtId="49" fontId="5" fillId="3" borderId="19" xfId="0" applyNumberFormat="1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vertical="center"/>
    </xf>
    <xf numFmtId="3" fontId="5" fillId="3" borderId="19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/>
    <xf numFmtId="3" fontId="4" fillId="2" borderId="23" xfId="0" applyNumberFormat="1" applyFont="1" applyFill="1" applyBorder="1" applyAlignment="1"/>
    <xf numFmtId="3" fontId="4" fillId="2" borderId="23" xfId="0" applyNumberFormat="1" applyFont="1" applyFill="1" applyBorder="1" applyAlignment="1">
      <alignment horizontal="right"/>
    </xf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4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164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4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164" fontId="16" fillId="5" borderId="64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4" fillId="8" borderId="40" xfId="0" applyFont="1" applyFill="1" applyBorder="1" applyAlignment="1"/>
    <xf numFmtId="0" fontId="4" fillId="6" borderId="20" xfId="0" applyFont="1" applyFill="1" applyBorder="1" applyAlignment="1"/>
    <xf numFmtId="49" fontId="14" fillId="7" borderId="31" xfId="0" applyNumberFormat="1" applyFont="1" applyFill="1" applyBorder="1" applyAlignment="1">
      <alignment vertical="center"/>
    </xf>
    <xf numFmtId="49" fontId="14" fillId="7" borderId="21" xfId="0" applyNumberFormat="1" applyFont="1" applyFill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/>
    </xf>
    <xf numFmtId="49" fontId="14" fillId="2" borderId="3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4" fillId="2" borderId="34" xfId="0" applyNumberFormat="1" applyFont="1" applyFill="1" applyBorder="1" applyAlignment="1"/>
    <xf numFmtId="165" fontId="14" fillId="2" borderId="6" xfId="0" applyNumberFormat="1" applyFont="1" applyFill="1" applyBorder="1" applyAlignment="1">
      <alignment vertical="center"/>
    </xf>
    <xf numFmtId="0" fontId="16" fillId="6" borderId="20" xfId="0" applyFont="1" applyFill="1" applyBorder="1" applyAlignment="1">
      <alignment vertical="center"/>
    </xf>
    <xf numFmtId="49" fontId="14" fillId="7" borderId="35" xfId="0" applyNumberFormat="1" applyFont="1" applyFill="1" applyBorder="1" applyAlignment="1">
      <alignment vertical="center"/>
    </xf>
    <xf numFmtId="165" fontId="14" fillId="7" borderId="36" xfId="0" applyNumberFormat="1" applyFont="1" applyFill="1" applyBorder="1" applyAlignment="1">
      <alignment vertical="center"/>
    </xf>
    <xf numFmtId="9" fontId="14" fillId="7" borderId="37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4" fillId="7" borderId="49" xfId="0" applyNumberFormat="1" applyFont="1" applyFill="1" applyBorder="1" applyAlignment="1">
      <alignment vertical="center"/>
    </xf>
    <xf numFmtId="3" fontId="14" fillId="7" borderId="50" xfId="0" applyNumberFormat="1" applyFont="1" applyFill="1" applyBorder="1" applyAlignment="1">
      <alignment vertical="center"/>
    </xf>
    <xf numFmtId="165" fontId="14" fillId="7" borderId="37" xfId="0" applyNumberFormat="1" applyFont="1" applyFill="1" applyBorder="1" applyAlignment="1">
      <alignment vertical="center"/>
    </xf>
    <xf numFmtId="3" fontId="18" fillId="0" borderId="58" xfId="6" applyNumberFormat="1" applyFont="1" applyFill="1" applyBorder="1" applyAlignment="1">
      <alignment horizontal="center"/>
    </xf>
    <xf numFmtId="3" fontId="18" fillId="0" borderId="58" xfId="5" applyNumberFormat="1" applyFont="1" applyFill="1" applyBorder="1" applyAlignment="1">
      <alignment horizontal="center"/>
    </xf>
    <xf numFmtId="17" fontId="4" fillId="0" borderId="58" xfId="0" applyNumberFormat="1" applyFont="1" applyFill="1" applyBorder="1" applyAlignment="1">
      <alignment horizontal="right" vertical="center"/>
    </xf>
    <xf numFmtId="3" fontId="18" fillId="0" borderId="58" xfId="4" applyNumberFormat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right" vertical="center" wrapText="1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49" fontId="21" fillId="8" borderId="55" xfId="0" applyNumberFormat="1" applyFont="1" applyFill="1" applyBorder="1" applyAlignment="1">
      <alignment horizontal="center" vertical="center"/>
    </xf>
    <xf numFmtId="49" fontId="21" fillId="8" borderId="56" xfId="0" applyNumberFormat="1" applyFont="1" applyFill="1" applyBorder="1" applyAlignment="1">
      <alignment horizontal="center" vertical="center"/>
    </xf>
    <xf numFmtId="49" fontId="21" fillId="8" borderId="57" xfId="0" applyNumberFormat="1" applyFont="1" applyFill="1" applyBorder="1" applyAlignment="1">
      <alignment horizontal="center" vertical="center"/>
    </xf>
    <xf numFmtId="49" fontId="21" fillId="8" borderId="38" xfId="0" applyNumberFormat="1" applyFont="1" applyFill="1" applyBorder="1" applyAlignment="1">
      <alignment vertical="center"/>
    </xf>
    <xf numFmtId="0" fontId="14" fillId="8" borderId="39" xfId="0" applyFont="1" applyFill="1" applyBorder="1" applyAlignment="1">
      <alignment vertical="center"/>
    </xf>
  </cellXfs>
  <cellStyles count="8">
    <cellStyle name="Millares" xfId="2" builtinId="3"/>
    <cellStyle name="Millares 4" xfId="4"/>
    <cellStyle name="Millares 6" xfId="5"/>
    <cellStyle name="Normal" xfId="0" builtinId="0"/>
    <cellStyle name="Normal 2" xfId="1"/>
    <cellStyle name="Normal 2 3" xfId="6"/>
    <cellStyle name="Normal 4" xfId="7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Normal="100" workbookViewId="0">
      <selection activeCell="B2" sqref="B2:G91"/>
    </sheetView>
  </sheetViews>
  <sheetFormatPr baseColWidth="10"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4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38"/>
    </row>
    <row r="2" spans="1:7" ht="15" customHeight="1">
      <c r="A2" s="2"/>
      <c r="B2" s="2"/>
      <c r="C2" s="2"/>
      <c r="D2" s="2"/>
      <c r="E2" s="2"/>
      <c r="F2" s="2"/>
      <c r="G2" s="38"/>
    </row>
    <row r="3" spans="1:7" ht="15" customHeight="1">
      <c r="A3" s="2"/>
      <c r="B3" s="2"/>
      <c r="C3" s="2"/>
      <c r="D3" s="2"/>
      <c r="E3" s="2"/>
      <c r="F3" s="2"/>
      <c r="G3" s="38"/>
    </row>
    <row r="4" spans="1:7" ht="15" customHeight="1">
      <c r="A4" s="2"/>
      <c r="B4" s="2"/>
      <c r="C4" s="2"/>
      <c r="D4" s="2"/>
      <c r="E4" s="2"/>
      <c r="F4" s="2"/>
      <c r="G4" s="38"/>
    </row>
    <row r="5" spans="1:7" ht="15" customHeight="1">
      <c r="A5" s="2"/>
      <c r="B5" s="2"/>
      <c r="C5" s="2"/>
      <c r="D5" s="2"/>
      <c r="E5" s="2"/>
      <c r="F5" s="2"/>
      <c r="G5" s="38"/>
    </row>
    <row r="6" spans="1:7" ht="15" customHeight="1">
      <c r="A6" s="2"/>
      <c r="B6" s="2"/>
      <c r="C6" s="2"/>
      <c r="D6" s="2"/>
      <c r="E6" s="2"/>
      <c r="F6" s="2"/>
      <c r="G6" s="38"/>
    </row>
    <row r="7" spans="1:7" ht="15" customHeight="1">
      <c r="A7" s="2"/>
      <c r="B7" s="2"/>
      <c r="C7" s="2"/>
      <c r="D7" s="2"/>
      <c r="E7" s="2"/>
      <c r="F7" s="2"/>
      <c r="G7" s="38"/>
    </row>
    <row r="8" spans="1:7" ht="15" customHeight="1">
      <c r="A8" s="2"/>
      <c r="B8" s="3"/>
      <c r="C8" s="4"/>
      <c r="D8" s="2"/>
      <c r="E8" s="4"/>
      <c r="F8" s="4"/>
      <c r="G8" s="39"/>
    </row>
    <row r="9" spans="1:7" ht="12" customHeight="1">
      <c r="A9" s="5"/>
      <c r="B9" s="52" t="s">
        <v>0</v>
      </c>
      <c r="C9" s="53" t="s">
        <v>66</v>
      </c>
      <c r="D9" s="54"/>
      <c r="E9" s="185" t="s">
        <v>61</v>
      </c>
      <c r="F9" s="186"/>
      <c r="G9" s="56">
        <v>45000</v>
      </c>
    </row>
    <row r="10" spans="1:7" ht="25.5" customHeight="1">
      <c r="A10" s="5"/>
      <c r="B10" s="6" t="s">
        <v>1</v>
      </c>
      <c r="C10" s="184" t="s">
        <v>107</v>
      </c>
      <c r="D10" s="54"/>
      <c r="E10" s="187" t="s">
        <v>2</v>
      </c>
      <c r="F10" s="188"/>
      <c r="G10" s="182" t="s">
        <v>71</v>
      </c>
    </row>
    <row r="11" spans="1:7" ht="18" customHeight="1">
      <c r="A11" s="5"/>
      <c r="B11" s="6" t="s">
        <v>3</v>
      </c>
      <c r="C11" s="55" t="s">
        <v>67</v>
      </c>
      <c r="D11" s="54"/>
      <c r="E11" s="187" t="s">
        <v>62</v>
      </c>
      <c r="F11" s="188"/>
      <c r="G11" s="56">
        <v>1000</v>
      </c>
    </row>
    <row r="12" spans="1:7" ht="11.25" customHeight="1">
      <c r="A12" s="5"/>
      <c r="B12" s="6" t="s">
        <v>4</v>
      </c>
      <c r="C12" s="55" t="s">
        <v>68</v>
      </c>
      <c r="D12" s="54"/>
      <c r="E12" s="50" t="s">
        <v>5</v>
      </c>
      <c r="F12" s="51"/>
      <c r="G12" s="56">
        <f>G9*G11</f>
        <v>45000000</v>
      </c>
    </row>
    <row r="13" spans="1:7" ht="11.25" customHeight="1">
      <c r="A13" s="5"/>
      <c r="B13" s="6" t="s">
        <v>6</v>
      </c>
      <c r="C13" s="55" t="s">
        <v>69</v>
      </c>
      <c r="D13" s="54"/>
      <c r="E13" s="187" t="s">
        <v>7</v>
      </c>
      <c r="F13" s="188"/>
      <c r="G13" s="55" t="s">
        <v>72</v>
      </c>
    </row>
    <row r="14" spans="1:7" ht="25.5">
      <c r="A14" s="5"/>
      <c r="B14" s="6" t="s">
        <v>8</v>
      </c>
      <c r="C14" s="57" t="s">
        <v>70</v>
      </c>
      <c r="D14" s="54"/>
      <c r="E14" s="187" t="s">
        <v>9</v>
      </c>
      <c r="F14" s="188"/>
      <c r="G14" s="58" t="s">
        <v>73</v>
      </c>
    </row>
    <row r="15" spans="1:7" ht="25.5" customHeight="1">
      <c r="A15" s="5"/>
      <c r="B15" s="6" t="s">
        <v>10</v>
      </c>
      <c r="C15" s="59" t="s">
        <v>106</v>
      </c>
      <c r="D15" s="54"/>
      <c r="E15" s="189" t="s">
        <v>11</v>
      </c>
      <c r="F15" s="190"/>
      <c r="G15" s="57" t="s">
        <v>74</v>
      </c>
    </row>
    <row r="16" spans="1:7" ht="12" customHeight="1">
      <c r="A16" s="2"/>
      <c r="B16" s="60"/>
      <c r="C16" s="61"/>
      <c r="D16" s="62"/>
      <c r="E16" s="63"/>
      <c r="F16" s="63"/>
      <c r="G16" s="64"/>
    </row>
    <row r="17" spans="1:7" ht="12" customHeight="1">
      <c r="A17" s="7"/>
      <c r="B17" s="191" t="s">
        <v>12</v>
      </c>
      <c r="C17" s="192"/>
      <c r="D17" s="192"/>
      <c r="E17" s="192"/>
      <c r="F17" s="192"/>
      <c r="G17" s="192"/>
    </row>
    <row r="18" spans="1:7" ht="12" customHeight="1">
      <c r="A18" s="2"/>
      <c r="B18" s="8"/>
      <c r="C18" s="9"/>
      <c r="D18" s="9"/>
      <c r="E18" s="9"/>
      <c r="F18" s="10"/>
      <c r="G18" s="40"/>
    </row>
    <row r="19" spans="1:7" ht="12" customHeight="1">
      <c r="A19" s="5"/>
      <c r="B19" s="65" t="s">
        <v>13</v>
      </c>
      <c r="C19" s="66"/>
      <c r="D19" s="67"/>
      <c r="E19" s="67"/>
      <c r="F19" s="67"/>
      <c r="G19" s="68"/>
    </row>
    <row r="20" spans="1:7" ht="24" customHeight="1">
      <c r="A20" s="7"/>
      <c r="B20" s="69" t="s">
        <v>14</v>
      </c>
      <c r="C20" s="69" t="s">
        <v>15</v>
      </c>
      <c r="D20" s="69" t="s">
        <v>16</v>
      </c>
      <c r="E20" s="69" t="s">
        <v>17</v>
      </c>
      <c r="F20" s="69" t="s">
        <v>18</v>
      </c>
      <c r="G20" s="69" t="s">
        <v>19</v>
      </c>
    </row>
    <row r="21" spans="1:7" ht="12.75" customHeight="1">
      <c r="A21" s="7"/>
      <c r="B21" s="70" t="s">
        <v>75</v>
      </c>
      <c r="C21" s="71" t="s">
        <v>20</v>
      </c>
      <c r="D21" s="72">
        <v>1</v>
      </c>
      <c r="E21" s="73" t="s">
        <v>76</v>
      </c>
      <c r="F21" s="183">
        <v>30000</v>
      </c>
      <c r="G21" s="46">
        <f>D21*F21</f>
        <v>30000</v>
      </c>
    </row>
    <row r="22" spans="1:7" ht="25.5">
      <c r="A22" s="7"/>
      <c r="B22" s="74" t="s">
        <v>77</v>
      </c>
      <c r="C22" s="71" t="s">
        <v>20</v>
      </c>
      <c r="D22" s="75">
        <v>35</v>
      </c>
      <c r="E22" s="76" t="s">
        <v>78</v>
      </c>
      <c r="F22" s="183">
        <v>30000</v>
      </c>
      <c r="G22" s="46">
        <f t="shared" ref="G22:G25" si="0">D22*F22</f>
        <v>1050000</v>
      </c>
    </row>
    <row r="23" spans="1:7" ht="12.75" customHeight="1">
      <c r="A23" s="7"/>
      <c r="B23" s="70" t="s">
        <v>79</v>
      </c>
      <c r="C23" s="71" t="s">
        <v>20</v>
      </c>
      <c r="D23" s="77">
        <v>6.6666999999999996</v>
      </c>
      <c r="E23" s="76" t="s">
        <v>80</v>
      </c>
      <c r="F23" s="183">
        <v>30000</v>
      </c>
      <c r="G23" s="46">
        <f t="shared" si="0"/>
        <v>200001</v>
      </c>
    </row>
    <row r="24" spans="1:7" ht="12.75" customHeight="1">
      <c r="A24" s="7"/>
      <c r="B24" s="78" t="s">
        <v>81</v>
      </c>
      <c r="C24" s="71" t="s">
        <v>20</v>
      </c>
      <c r="D24" s="79">
        <v>65</v>
      </c>
      <c r="E24" s="76" t="s">
        <v>82</v>
      </c>
      <c r="F24" s="183">
        <v>30000</v>
      </c>
      <c r="G24" s="46">
        <f t="shared" si="0"/>
        <v>1950000</v>
      </c>
    </row>
    <row r="25" spans="1:7" ht="12.75" customHeight="1">
      <c r="A25" s="7"/>
      <c r="B25" s="70" t="s">
        <v>83</v>
      </c>
      <c r="C25" s="80" t="s">
        <v>20</v>
      </c>
      <c r="D25" s="81">
        <f>60*7</f>
        <v>420</v>
      </c>
      <c r="E25" s="73" t="s">
        <v>84</v>
      </c>
      <c r="F25" s="183">
        <v>22000</v>
      </c>
      <c r="G25" s="46">
        <f t="shared" si="0"/>
        <v>9240000</v>
      </c>
    </row>
    <row r="26" spans="1:7" ht="12.75" customHeight="1">
      <c r="A26" s="7"/>
      <c r="B26" s="82" t="s">
        <v>85</v>
      </c>
      <c r="C26" s="83"/>
      <c r="D26" s="84"/>
      <c r="E26" s="85"/>
      <c r="F26" s="84"/>
      <c r="G26" s="46"/>
    </row>
    <row r="27" spans="1:7" ht="12.75" customHeight="1">
      <c r="A27" s="7"/>
      <c r="B27" s="12" t="s">
        <v>21</v>
      </c>
      <c r="C27" s="13"/>
      <c r="D27" s="13"/>
      <c r="E27" s="13"/>
      <c r="F27" s="14"/>
      <c r="G27" s="47">
        <f>SUM(G21:G26)</f>
        <v>12470001</v>
      </c>
    </row>
    <row r="28" spans="1:7" ht="12" customHeight="1">
      <c r="A28" s="2"/>
      <c r="B28" s="86"/>
      <c r="C28" s="87"/>
      <c r="D28" s="87"/>
      <c r="E28" s="87"/>
      <c r="F28" s="88"/>
      <c r="G28" s="89"/>
    </row>
    <row r="29" spans="1:7" ht="12" customHeight="1">
      <c r="A29" s="5"/>
      <c r="B29" s="90" t="s">
        <v>22</v>
      </c>
      <c r="C29" s="91"/>
      <c r="D29" s="92"/>
      <c r="E29" s="92"/>
      <c r="F29" s="93"/>
      <c r="G29" s="94"/>
    </row>
    <row r="30" spans="1:7" ht="24" customHeight="1">
      <c r="A30" s="5"/>
      <c r="B30" s="95" t="s">
        <v>14</v>
      </c>
      <c r="C30" s="96" t="s">
        <v>15</v>
      </c>
      <c r="D30" s="96" t="s">
        <v>16</v>
      </c>
      <c r="E30" s="95" t="s">
        <v>58</v>
      </c>
      <c r="F30" s="96" t="s">
        <v>18</v>
      </c>
      <c r="G30" s="95" t="s">
        <v>19</v>
      </c>
    </row>
    <row r="31" spans="1:7" ht="12" customHeight="1">
      <c r="A31" s="5"/>
      <c r="B31" s="97"/>
      <c r="C31" s="98" t="s">
        <v>58</v>
      </c>
      <c r="D31" s="98" t="s">
        <v>58</v>
      </c>
      <c r="E31" s="98" t="s">
        <v>58</v>
      </c>
      <c r="F31" s="99" t="s">
        <v>58</v>
      </c>
      <c r="G31" s="100"/>
    </row>
    <row r="32" spans="1:7" ht="12" customHeight="1">
      <c r="A32" s="5"/>
      <c r="B32" s="15" t="s">
        <v>23</v>
      </c>
      <c r="C32" s="16"/>
      <c r="D32" s="16"/>
      <c r="E32" s="16"/>
      <c r="F32" s="101"/>
      <c r="G32" s="48"/>
    </row>
    <row r="33" spans="1:11" ht="12" customHeight="1">
      <c r="A33" s="2"/>
      <c r="B33" s="102"/>
      <c r="C33" s="103"/>
      <c r="D33" s="103"/>
      <c r="E33" s="103"/>
      <c r="F33" s="104"/>
      <c r="G33" s="105"/>
    </row>
    <row r="34" spans="1:11" ht="12" customHeight="1">
      <c r="A34" s="5"/>
      <c r="B34" s="90" t="s">
        <v>24</v>
      </c>
      <c r="C34" s="91"/>
      <c r="D34" s="92"/>
      <c r="E34" s="92"/>
      <c r="F34" s="93"/>
      <c r="G34" s="94"/>
    </row>
    <row r="35" spans="1:11" ht="24" customHeight="1">
      <c r="A35" s="5"/>
      <c r="B35" s="106" t="s">
        <v>14</v>
      </c>
      <c r="C35" s="106" t="s">
        <v>15</v>
      </c>
      <c r="D35" s="106" t="s">
        <v>16</v>
      </c>
      <c r="E35" s="106" t="s">
        <v>17</v>
      </c>
      <c r="F35" s="107" t="s">
        <v>18</v>
      </c>
      <c r="G35" s="106" t="s">
        <v>19</v>
      </c>
    </row>
    <row r="36" spans="1:11" ht="12.75" customHeight="1">
      <c r="A36" s="7"/>
      <c r="B36" s="108" t="s">
        <v>86</v>
      </c>
      <c r="C36" s="109" t="s">
        <v>25</v>
      </c>
      <c r="D36" s="110">
        <v>0.3</v>
      </c>
      <c r="E36" s="111"/>
      <c r="F36" s="181">
        <v>250000</v>
      </c>
      <c r="G36" s="46">
        <f>D36*F36</f>
        <v>75000</v>
      </c>
    </row>
    <row r="37" spans="1:11" ht="12.75" customHeight="1">
      <c r="A37" s="7"/>
      <c r="B37" s="108" t="s">
        <v>59</v>
      </c>
      <c r="C37" s="109" t="s">
        <v>25</v>
      </c>
      <c r="D37" s="110">
        <v>0.5</v>
      </c>
      <c r="E37" s="111"/>
      <c r="F37" s="181">
        <v>150000</v>
      </c>
      <c r="G37" s="46">
        <f t="shared" ref="G37:G39" si="1">D37*F37</f>
        <v>75000</v>
      </c>
    </row>
    <row r="38" spans="1:11" ht="12.75" customHeight="1">
      <c r="A38" s="7"/>
      <c r="B38" s="108" t="s">
        <v>87</v>
      </c>
      <c r="C38" s="109" t="s">
        <v>25</v>
      </c>
      <c r="D38" s="110">
        <v>0.3</v>
      </c>
      <c r="E38" s="111"/>
      <c r="F38" s="181">
        <v>150000</v>
      </c>
      <c r="G38" s="46">
        <f t="shared" si="1"/>
        <v>45000</v>
      </c>
    </row>
    <row r="39" spans="1:11" ht="12.75" customHeight="1">
      <c r="A39" s="7"/>
      <c r="B39" s="112" t="s">
        <v>88</v>
      </c>
      <c r="C39" s="71" t="s">
        <v>25</v>
      </c>
      <c r="D39" s="72">
        <v>0.5</v>
      </c>
      <c r="E39" s="73"/>
      <c r="F39" s="183">
        <v>150000</v>
      </c>
      <c r="G39" s="46">
        <f t="shared" si="1"/>
        <v>75000</v>
      </c>
    </row>
    <row r="40" spans="1:11" ht="12.75" customHeight="1">
      <c r="A40" s="7"/>
      <c r="B40" s="49"/>
      <c r="C40" s="11"/>
      <c r="D40" s="36"/>
      <c r="E40" s="11"/>
      <c r="F40" s="46"/>
      <c r="G40" s="46"/>
    </row>
    <row r="41" spans="1:11" ht="12.75" customHeight="1">
      <c r="A41" s="5"/>
      <c r="B41" s="15" t="s">
        <v>26</v>
      </c>
      <c r="C41" s="16"/>
      <c r="D41" s="16"/>
      <c r="E41" s="16"/>
      <c r="F41" s="16"/>
      <c r="G41" s="48">
        <f>SUM(G36:G40)</f>
        <v>270000</v>
      </c>
    </row>
    <row r="42" spans="1:11" ht="12" customHeight="1">
      <c r="A42" s="2"/>
      <c r="B42" s="102"/>
      <c r="C42" s="103"/>
      <c r="D42" s="103"/>
      <c r="E42" s="103"/>
      <c r="F42" s="104"/>
      <c r="G42" s="105"/>
    </row>
    <row r="43" spans="1:11" ht="12" customHeight="1">
      <c r="A43" s="5"/>
      <c r="B43" s="90" t="s">
        <v>27</v>
      </c>
      <c r="C43" s="91"/>
      <c r="D43" s="92"/>
      <c r="E43" s="92"/>
      <c r="F43" s="93"/>
      <c r="G43" s="94"/>
    </row>
    <row r="44" spans="1:11" ht="24" customHeight="1">
      <c r="A44" s="5"/>
      <c r="B44" s="113" t="s">
        <v>28</v>
      </c>
      <c r="C44" s="113" t="s">
        <v>29</v>
      </c>
      <c r="D44" s="113" t="s">
        <v>30</v>
      </c>
      <c r="E44" s="113" t="s">
        <v>17</v>
      </c>
      <c r="F44" s="113" t="s">
        <v>18</v>
      </c>
      <c r="G44" s="114" t="s">
        <v>19</v>
      </c>
      <c r="K44" s="35"/>
    </row>
    <row r="45" spans="1:11" ht="12.75" customHeight="1">
      <c r="A45" s="20"/>
      <c r="B45" s="115" t="s">
        <v>89</v>
      </c>
      <c r="C45" s="116"/>
      <c r="D45" s="116"/>
      <c r="E45" s="116"/>
      <c r="F45" s="117"/>
      <c r="G45" s="37"/>
      <c r="K45" s="35"/>
    </row>
    <row r="46" spans="1:11" ht="12.75" customHeight="1">
      <c r="A46" s="20"/>
      <c r="B46" s="118" t="s">
        <v>90</v>
      </c>
      <c r="C46" s="119" t="s">
        <v>91</v>
      </c>
      <c r="D46" s="120">
        <v>40000</v>
      </c>
      <c r="E46" s="121" t="s">
        <v>80</v>
      </c>
      <c r="F46" s="180">
        <v>100</v>
      </c>
      <c r="G46" s="37">
        <f>D46*F46</f>
        <v>4000000</v>
      </c>
    </row>
    <row r="47" spans="1:11" ht="12.75" customHeight="1">
      <c r="A47" s="20"/>
      <c r="B47" s="122" t="s">
        <v>92</v>
      </c>
      <c r="C47" s="119"/>
      <c r="D47" s="123"/>
      <c r="E47" s="121"/>
      <c r="F47" s="180"/>
      <c r="G47" s="37"/>
    </row>
    <row r="48" spans="1:11" ht="12.75" customHeight="1">
      <c r="A48" s="20"/>
      <c r="B48" s="118" t="s">
        <v>93</v>
      </c>
      <c r="C48" s="119" t="s">
        <v>94</v>
      </c>
      <c r="D48" s="124">
        <v>20</v>
      </c>
      <c r="E48" s="121" t="s">
        <v>76</v>
      </c>
      <c r="F48" s="181">
        <v>8925</v>
      </c>
      <c r="G48" s="37">
        <f t="shared" ref="G48:G50" si="2">D48*F48</f>
        <v>178500</v>
      </c>
    </row>
    <row r="49" spans="1:9" ht="12.75" customHeight="1">
      <c r="A49" s="20"/>
      <c r="B49" s="108" t="s">
        <v>95</v>
      </c>
      <c r="C49" s="119" t="s">
        <v>60</v>
      </c>
      <c r="D49" s="124">
        <v>350</v>
      </c>
      <c r="E49" s="121" t="s">
        <v>76</v>
      </c>
      <c r="F49" s="181">
        <v>6900</v>
      </c>
      <c r="G49" s="37">
        <f t="shared" si="2"/>
        <v>2415000</v>
      </c>
    </row>
    <row r="50" spans="1:9" ht="12.75" customHeight="1">
      <c r="A50" s="20"/>
      <c r="B50" s="126" t="s">
        <v>96</v>
      </c>
      <c r="C50" s="119" t="s">
        <v>60</v>
      </c>
      <c r="D50" s="124">
        <v>200</v>
      </c>
      <c r="E50" s="121" t="s">
        <v>76</v>
      </c>
      <c r="F50" s="181">
        <v>1677</v>
      </c>
      <c r="G50" s="37">
        <f t="shared" si="2"/>
        <v>335400</v>
      </c>
    </row>
    <row r="51" spans="1:9" ht="12.75" customHeight="1">
      <c r="A51" s="20"/>
      <c r="B51" s="127"/>
      <c r="C51" s="128"/>
      <c r="D51" s="124"/>
      <c r="E51" s="121"/>
      <c r="F51" s="125"/>
      <c r="G51" s="37" t="s">
        <v>58</v>
      </c>
    </row>
    <row r="52" spans="1:9" ht="12.75" customHeight="1">
      <c r="A52" s="20"/>
      <c r="B52" s="127" t="s">
        <v>97</v>
      </c>
      <c r="C52" s="128"/>
      <c r="D52" s="124"/>
      <c r="E52" s="121"/>
      <c r="F52" s="125"/>
      <c r="G52" s="37"/>
    </row>
    <row r="53" spans="1:9" ht="13.5" customHeight="1">
      <c r="A53" s="20"/>
      <c r="B53" s="129" t="s">
        <v>31</v>
      </c>
      <c r="C53" s="130"/>
      <c r="D53" s="130"/>
      <c r="E53" s="130"/>
      <c r="F53" s="131"/>
      <c r="G53" s="132">
        <f>SUM(G46:G52)</f>
        <v>6928900</v>
      </c>
    </row>
    <row r="54" spans="1:9" ht="12" customHeight="1">
      <c r="A54" s="2"/>
      <c r="B54" s="133"/>
      <c r="C54" s="134"/>
      <c r="D54" s="134"/>
      <c r="E54" s="135"/>
      <c r="F54" s="136"/>
      <c r="G54" s="137"/>
    </row>
    <row r="55" spans="1:9" ht="12" customHeight="1">
      <c r="A55" s="5"/>
      <c r="B55" s="90" t="s">
        <v>32</v>
      </c>
      <c r="C55" s="91"/>
      <c r="D55" s="92"/>
      <c r="E55" s="92"/>
      <c r="F55" s="93"/>
      <c r="G55" s="94"/>
    </row>
    <row r="56" spans="1:9" ht="24" customHeight="1">
      <c r="A56" s="5"/>
      <c r="B56" s="138" t="s">
        <v>33</v>
      </c>
      <c r="C56" s="113" t="s">
        <v>29</v>
      </c>
      <c r="D56" s="113" t="s">
        <v>30</v>
      </c>
      <c r="E56" s="138" t="s">
        <v>17</v>
      </c>
      <c r="F56" s="113" t="s">
        <v>18</v>
      </c>
      <c r="G56" s="138" t="s">
        <v>19</v>
      </c>
    </row>
    <row r="57" spans="1:9" ht="16.5" customHeight="1">
      <c r="A57" s="20"/>
      <c r="B57" s="118" t="s">
        <v>98</v>
      </c>
      <c r="C57" s="119" t="s">
        <v>99</v>
      </c>
      <c r="D57" s="120">
        <v>8300</v>
      </c>
      <c r="E57" s="121" t="s">
        <v>100</v>
      </c>
      <c r="F57" s="181">
        <v>47.7</v>
      </c>
      <c r="G57" s="139">
        <f>F57*D57</f>
        <v>395910</v>
      </c>
    </row>
    <row r="58" spans="1:9" ht="16.5" customHeight="1">
      <c r="A58" s="20"/>
      <c r="B58" s="118" t="s">
        <v>101</v>
      </c>
      <c r="C58" s="119" t="s">
        <v>102</v>
      </c>
      <c r="D58" s="124">
        <v>5</v>
      </c>
      <c r="E58" s="121" t="s">
        <v>100</v>
      </c>
      <c r="F58" s="180">
        <v>105880</v>
      </c>
      <c r="G58" s="139">
        <f t="shared" ref="G58:G59" si="3">F58*D58</f>
        <v>529400</v>
      </c>
    </row>
    <row r="59" spans="1:9" ht="16.5" customHeight="1">
      <c r="A59" s="20"/>
      <c r="B59" s="118" t="s">
        <v>103</v>
      </c>
      <c r="C59" s="119" t="s">
        <v>104</v>
      </c>
      <c r="D59" s="120">
        <v>1000</v>
      </c>
      <c r="E59" s="140" t="s">
        <v>105</v>
      </c>
      <c r="F59" s="180">
        <v>250</v>
      </c>
      <c r="G59" s="139">
        <f t="shared" si="3"/>
        <v>250000</v>
      </c>
    </row>
    <row r="60" spans="1:9" ht="13.5" customHeight="1">
      <c r="A60" s="5"/>
      <c r="B60" s="141" t="s">
        <v>34</v>
      </c>
      <c r="C60" s="142"/>
      <c r="D60" s="142"/>
      <c r="E60" s="143"/>
      <c r="F60" s="144"/>
      <c r="G60" s="145">
        <f>SUM(G57:G59)</f>
        <v>1175310</v>
      </c>
      <c r="I60" s="45"/>
    </row>
    <row r="61" spans="1:9" ht="12" customHeight="1">
      <c r="A61" s="2"/>
      <c r="B61" s="146"/>
      <c r="C61" s="146"/>
      <c r="D61" s="146"/>
      <c r="E61" s="146"/>
      <c r="F61" s="147"/>
      <c r="G61" s="148"/>
    </row>
    <row r="62" spans="1:9" ht="12" customHeight="1">
      <c r="A62" s="20"/>
      <c r="B62" s="149" t="s">
        <v>35</v>
      </c>
      <c r="C62" s="150"/>
      <c r="D62" s="150"/>
      <c r="E62" s="150"/>
      <c r="F62" s="150"/>
      <c r="G62" s="151">
        <f>G27+G32+G41+G53+G60</f>
        <v>20844211</v>
      </c>
    </row>
    <row r="63" spans="1:9" ht="12" customHeight="1">
      <c r="A63" s="20"/>
      <c r="B63" s="152" t="s">
        <v>36</v>
      </c>
      <c r="C63" s="153"/>
      <c r="D63" s="153"/>
      <c r="E63" s="153"/>
      <c r="F63" s="153"/>
      <c r="G63" s="154">
        <f>G62*0.05</f>
        <v>1042210.55</v>
      </c>
    </row>
    <row r="64" spans="1:9" ht="12" customHeight="1">
      <c r="A64" s="20"/>
      <c r="B64" s="155" t="s">
        <v>37</v>
      </c>
      <c r="C64" s="156"/>
      <c r="D64" s="156"/>
      <c r="E64" s="156"/>
      <c r="F64" s="156"/>
      <c r="G64" s="157">
        <f>G63+G62</f>
        <v>21886421.550000001</v>
      </c>
    </row>
    <row r="65" spans="1:7" ht="12" customHeight="1">
      <c r="A65" s="20"/>
      <c r="B65" s="152" t="s">
        <v>38</v>
      </c>
      <c r="C65" s="153"/>
      <c r="D65" s="153"/>
      <c r="E65" s="153"/>
      <c r="F65" s="153"/>
      <c r="G65" s="154">
        <f>G12</f>
        <v>45000000</v>
      </c>
    </row>
    <row r="66" spans="1:7" ht="12" customHeight="1">
      <c r="A66" s="20"/>
      <c r="B66" s="158" t="s">
        <v>39</v>
      </c>
      <c r="C66" s="159"/>
      <c r="D66" s="159"/>
      <c r="E66" s="159"/>
      <c r="F66" s="159"/>
      <c r="G66" s="160">
        <f>G65-G64</f>
        <v>23113578.449999999</v>
      </c>
    </row>
    <row r="67" spans="1:7" ht="12" customHeight="1">
      <c r="A67" s="20"/>
      <c r="B67" s="21" t="s">
        <v>40</v>
      </c>
      <c r="C67" s="22"/>
      <c r="D67" s="22"/>
      <c r="E67" s="22"/>
      <c r="F67" s="22"/>
      <c r="G67" s="41"/>
    </row>
    <row r="68" spans="1:7" ht="12.75" customHeight="1" thickBot="1">
      <c r="A68" s="20"/>
      <c r="B68" s="23"/>
      <c r="C68" s="22"/>
      <c r="D68" s="22"/>
      <c r="E68" s="22"/>
      <c r="F68" s="22"/>
      <c r="G68" s="41"/>
    </row>
    <row r="69" spans="1:7" ht="12" customHeight="1">
      <c r="A69" s="20"/>
      <c r="B69" s="26" t="s">
        <v>41</v>
      </c>
      <c r="C69" s="27"/>
      <c r="D69" s="27"/>
      <c r="E69" s="27"/>
      <c r="F69" s="28"/>
      <c r="G69" s="41"/>
    </row>
    <row r="70" spans="1:7" ht="12" customHeight="1">
      <c r="A70" s="20"/>
      <c r="B70" s="29" t="s">
        <v>42</v>
      </c>
      <c r="C70" s="19"/>
      <c r="D70" s="19"/>
      <c r="E70" s="19"/>
      <c r="F70" s="30"/>
      <c r="G70" s="41"/>
    </row>
    <row r="71" spans="1:7" ht="12" customHeight="1">
      <c r="A71" s="20"/>
      <c r="B71" s="29" t="s">
        <v>43</v>
      </c>
      <c r="C71" s="19"/>
      <c r="D71" s="19"/>
      <c r="E71" s="19"/>
      <c r="F71" s="30"/>
      <c r="G71" s="41"/>
    </row>
    <row r="72" spans="1:7" ht="12" customHeight="1">
      <c r="A72" s="20"/>
      <c r="B72" s="29" t="s">
        <v>44</v>
      </c>
      <c r="C72" s="19"/>
      <c r="D72" s="19"/>
      <c r="E72" s="19"/>
      <c r="F72" s="30"/>
      <c r="G72" s="41"/>
    </row>
    <row r="73" spans="1:7" ht="12" customHeight="1">
      <c r="A73" s="20"/>
      <c r="B73" s="29" t="s">
        <v>45</v>
      </c>
      <c r="C73" s="19"/>
      <c r="D73" s="19"/>
      <c r="E73" s="19"/>
      <c r="F73" s="30"/>
      <c r="G73" s="41"/>
    </row>
    <row r="74" spans="1:7" ht="12" customHeight="1">
      <c r="A74" s="20"/>
      <c r="B74" s="29" t="s">
        <v>46</v>
      </c>
      <c r="C74" s="19"/>
      <c r="D74" s="19"/>
      <c r="E74" s="19"/>
      <c r="F74" s="30"/>
      <c r="G74" s="41"/>
    </row>
    <row r="75" spans="1:7" ht="12.75" customHeight="1" thickBot="1">
      <c r="A75" s="20"/>
      <c r="B75" s="31" t="s">
        <v>47</v>
      </c>
      <c r="C75" s="32"/>
      <c r="D75" s="32"/>
      <c r="E75" s="32"/>
      <c r="F75" s="33"/>
      <c r="G75" s="41"/>
    </row>
    <row r="76" spans="1:7" ht="12.75" customHeight="1">
      <c r="A76" s="20"/>
      <c r="B76" s="24"/>
      <c r="C76" s="19"/>
      <c r="D76" s="19"/>
      <c r="E76" s="19"/>
      <c r="F76" s="19"/>
      <c r="G76" s="41"/>
    </row>
    <row r="77" spans="1:7" ht="15" customHeight="1" thickBot="1">
      <c r="A77" s="20"/>
      <c r="B77" s="196" t="s">
        <v>48</v>
      </c>
      <c r="C77" s="197"/>
      <c r="D77" s="162"/>
      <c r="E77" s="163"/>
      <c r="F77" s="17"/>
      <c r="G77" s="41"/>
    </row>
    <row r="78" spans="1:7" ht="12" customHeight="1">
      <c r="A78" s="20"/>
      <c r="B78" s="164" t="s">
        <v>33</v>
      </c>
      <c r="C78" s="165" t="s">
        <v>49</v>
      </c>
      <c r="D78" s="166" t="s">
        <v>50</v>
      </c>
      <c r="E78" s="163"/>
      <c r="F78" s="17"/>
      <c r="G78" s="41"/>
    </row>
    <row r="79" spans="1:7" ht="12" customHeight="1">
      <c r="A79" s="20"/>
      <c r="B79" s="167" t="s">
        <v>51</v>
      </c>
      <c r="C79" s="168">
        <f>G27</f>
        <v>12470001</v>
      </c>
      <c r="D79" s="169">
        <f>(C79/C85)</f>
        <v>0.56975970107822393</v>
      </c>
      <c r="E79" s="163"/>
      <c r="F79" s="17"/>
      <c r="G79" s="41"/>
    </row>
    <row r="80" spans="1:7" ht="12" customHeight="1">
      <c r="A80" s="20"/>
      <c r="B80" s="167" t="s">
        <v>52</v>
      </c>
      <c r="C80" s="168">
        <f>G32</f>
        <v>0</v>
      </c>
      <c r="D80" s="169">
        <v>0</v>
      </c>
      <c r="E80" s="163"/>
      <c r="F80" s="17"/>
      <c r="G80" s="41"/>
    </row>
    <row r="81" spans="1:7" ht="12" customHeight="1">
      <c r="A81" s="20"/>
      <c r="B81" s="167" t="s">
        <v>53</v>
      </c>
      <c r="C81" s="168">
        <f>G41</f>
        <v>270000</v>
      </c>
      <c r="D81" s="169">
        <f>(C81/C85)</f>
        <v>1.2336415954667564E-2</v>
      </c>
      <c r="E81" s="163"/>
      <c r="F81" s="17"/>
      <c r="G81" s="41"/>
    </row>
    <row r="82" spans="1:7" ht="12" customHeight="1">
      <c r="A82" s="20"/>
      <c r="B82" s="167" t="s">
        <v>28</v>
      </c>
      <c r="C82" s="168">
        <f>G53</f>
        <v>6928900</v>
      </c>
      <c r="D82" s="169">
        <f>(C82/C85)</f>
        <v>0.3165844166973929</v>
      </c>
      <c r="E82" s="163"/>
      <c r="F82" s="17"/>
      <c r="G82" s="41"/>
    </row>
    <row r="83" spans="1:7" ht="12" customHeight="1">
      <c r="A83" s="20"/>
      <c r="B83" s="167" t="s">
        <v>54</v>
      </c>
      <c r="C83" s="170">
        <f>G60</f>
        <v>1175310</v>
      </c>
      <c r="D83" s="169">
        <f>(C83/C85)</f>
        <v>5.3700418650667908E-2</v>
      </c>
      <c r="E83" s="171"/>
      <c r="F83" s="18"/>
      <c r="G83" s="41"/>
    </row>
    <row r="84" spans="1:7" ht="12" customHeight="1">
      <c r="A84" s="20"/>
      <c r="B84" s="167" t="s">
        <v>55</v>
      </c>
      <c r="C84" s="170">
        <f>G63</f>
        <v>1042210.55</v>
      </c>
      <c r="D84" s="169">
        <f>(C84/C85)</f>
        <v>4.7619047619047616E-2</v>
      </c>
      <c r="E84" s="171"/>
      <c r="F84" s="18"/>
      <c r="G84" s="41"/>
    </row>
    <row r="85" spans="1:7" ht="12.75" customHeight="1" thickBot="1">
      <c r="A85" s="20"/>
      <c r="B85" s="172" t="s">
        <v>56</v>
      </c>
      <c r="C85" s="173">
        <f>SUM(C79:C84)</f>
        <v>21886421.550000001</v>
      </c>
      <c r="D85" s="174">
        <f>SUM(D79:D84)</f>
        <v>1</v>
      </c>
      <c r="E85" s="171"/>
      <c r="F85" s="18"/>
      <c r="G85" s="41"/>
    </row>
    <row r="86" spans="1:7" ht="12" customHeight="1">
      <c r="A86" s="20"/>
      <c r="B86" s="175"/>
      <c r="C86" s="176"/>
      <c r="D86" s="176"/>
      <c r="E86" s="176"/>
      <c r="F86" s="22"/>
      <c r="G86" s="41"/>
    </row>
    <row r="87" spans="1:7" ht="12.75" customHeight="1" thickBot="1">
      <c r="A87" s="20"/>
      <c r="B87" s="161"/>
      <c r="C87" s="176"/>
      <c r="D87" s="176"/>
      <c r="E87" s="176"/>
      <c r="F87" s="22"/>
      <c r="G87" s="41"/>
    </row>
    <row r="88" spans="1:7" ht="12" customHeight="1" thickBot="1">
      <c r="A88" s="20"/>
      <c r="B88" s="193" t="s">
        <v>65</v>
      </c>
      <c r="C88" s="194"/>
      <c r="D88" s="194"/>
      <c r="E88" s="195"/>
      <c r="F88" s="18"/>
      <c r="G88" s="41"/>
    </row>
    <row r="89" spans="1:7" ht="12" customHeight="1">
      <c r="A89" s="20"/>
      <c r="B89" s="177" t="s">
        <v>63</v>
      </c>
      <c r="C89" s="178">
        <v>40000</v>
      </c>
      <c r="D89" s="178">
        <f>G9</f>
        <v>45000</v>
      </c>
      <c r="E89" s="178">
        <v>50000</v>
      </c>
      <c r="F89" s="34"/>
      <c r="G89" s="42"/>
    </row>
    <row r="90" spans="1:7" ht="12.75" customHeight="1" thickBot="1">
      <c r="A90" s="20"/>
      <c r="B90" s="172" t="s">
        <v>64</v>
      </c>
      <c r="C90" s="173">
        <f>(G64/C89)</f>
        <v>547.16053875</v>
      </c>
      <c r="D90" s="173">
        <f>(G64/D89)</f>
        <v>486.36492333333337</v>
      </c>
      <c r="E90" s="179">
        <f>(G64/E89)</f>
        <v>437.728431</v>
      </c>
      <c r="F90" s="34"/>
      <c r="G90" s="42"/>
    </row>
    <row r="91" spans="1:7" ht="15.6" customHeight="1">
      <c r="A91" s="20"/>
      <c r="B91" s="25" t="s">
        <v>57</v>
      </c>
      <c r="C91" s="19"/>
      <c r="D91" s="19"/>
      <c r="E91" s="19"/>
      <c r="F91" s="19"/>
      <c r="G91" s="43"/>
    </row>
  </sheetData>
  <mergeCells count="9">
    <mergeCell ref="E9:F9"/>
    <mergeCell ref="E14:F14"/>
    <mergeCell ref="E15:F15"/>
    <mergeCell ref="B17:G17"/>
    <mergeCell ref="B88:E88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paperSize="14"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 inicial</vt:lpstr>
      <vt:lpstr>'Frutilla inicial'!Área_de_impresión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2022-06-22T20:03:46Z</cp:lastPrinted>
  <dcterms:created xsi:type="dcterms:W3CDTF">2020-11-27T12:49:26Z</dcterms:created>
  <dcterms:modified xsi:type="dcterms:W3CDTF">2022-06-22T20:03:49Z</dcterms:modified>
</cp:coreProperties>
</file>