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Frutilla mantención" sheetId="1" r:id="rId1"/>
  </sheets>
  <definedNames>
    <definedName name="_xlnm.Print_Area" localSheetId="0">'Frutilla mantención'!$B$2:$G$105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47" i="1"/>
  <c r="G48" i="1"/>
  <c r="G49" i="1"/>
  <c r="G50" i="1"/>
  <c r="G51" i="1"/>
  <c r="G52" i="1"/>
  <c r="G53" i="1"/>
  <c r="G54" i="1"/>
  <c r="G55" i="1"/>
  <c r="G57" i="1"/>
  <c r="G58" i="1"/>
  <c r="G74" i="1"/>
  <c r="G12" i="1"/>
  <c r="D103" i="1" l="1"/>
  <c r="G38" i="1"/>
  <c r="G39" i="1"/>
  <c r="G40" i="1"/>
  <c r="G41" i="1"/>
  <c r="G37" i="1"/>
  <c r="G59" i="1"/>
  <c r="G60" i="1"/>
  <c r="G62" i="1"/>
  <c r="G64" i="1"/>
  <c r="G65" i="1"/>
  <c r="G67" i="1"/>
  <c r="G68" i="1"/>
  <c r="G22" i="1"/>
  <c r="G23" i="1"/>
  <c r="G24" i="1"/>
  <c r="G25" i="1"/>
  <c r="G26" i="1"/>
  <c r="G27" i="1"/>
  <c r="G21" i="1"/>
  <c r="G69" i="1" l="1"/>
  <c r="C96" i="1" s="1"/>
  <c r="G28" i="1"/>
  <c r="G42" i="1"/>
  <c r="C95" i="1"/>
  <c r="C93" i="1"/>
  <c r="C97" i="1"/>
  <c r="C94" i="1" l="1"/>
  <c r="G79" i="1"/>
  <c r="G76" i="1" l="1"/>
  <c r="G77" i="1" s="1"/>
  <c r="C98" i="1" s="1"/>
  <c r="G78" i="1" l="1"/>
  <c r="D104" i="1" s="1"/>
  <c r="C99" i="1"/>
  <c r="D93" i="1" s="1"/>
  <c r="C104" i="1" l="1"/>
  <c r="E104" i="1"/>
  <c r="G80" i="1"/>
  <c r="D98" i="1"/>
  <c r="D96" i="1"/>
  <c r="D97" i="1"/>
  <c r="D95" i="1"/>
  <c r="D99" i="1" l="1"/>
</calcChain>
</file>

<file path=xl/sharedStrings.xml><?xml version="1.0" encoding="utf-8"?>
<sst xmlns="http://schemas.openxmlformats.org/spreadsheetml/2006/main" count="186" uniqueCount="126">
  <si>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</si>
  <si>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</si>
  <si>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</si>
  <si>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</si>
  <si>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</si>
  <si>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</si>
  <si>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</si>
  <si>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</si>
  <si>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</si>
  <si>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</si>
  <si>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</si>
  <si>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</si>
  <si>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</si>
  <si>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</si>
  <si>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</si>
  <si>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</si>
  <si>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</si>
  <si>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</si>
  <si>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</si>
  <si>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</si>
  <si>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</si>
  <si>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</si>
  <si>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</si>
  <si>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</si>
  <si>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</si>
  <si>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</si>
  <si>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</si>
  <si>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</si>
  <si>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</si>
  <si>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</si>
  <si>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</si>
  <si>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</si>
  <si>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</si>
  <si>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</si>
  <si>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</si>
  <si>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</si>
  <si>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</si>
  <si>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</si>
  <si>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</si>
  <si>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</si>
  <si>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</si>
  <si>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</si>
  <si>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</si>
  <si>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</si>
  <si>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</si>
  <si>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</si>
  <si>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</si>
  <si>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</si>
  <si>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</si>
  <si>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</si>
  <si>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</si>
  <si>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</si>
  <si>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</si>
  <si>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</si>
  <si>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</si>
  <si>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</si>
  <si>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</si>
  <si>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</si>
  <si>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</si>
  <si>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</si>
  <si>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</si>
  <si>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</si>
  <si>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</si>
  <si>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</si>
  <si>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</si>
  <si>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</si>
  <si>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Lolol</t>
  </si>
  <si>
    <t>Lolol - Pumanque - Paredones</t>
  </si>
  <si>
    <t>Octubre-Febrero</t>
  </si>
  <si>
    <t>Mercado interno</t>
  </si>
  <si>
    <t>Septiembre-Abril</t>
  </si>
  <si>
    <t>Heladas</t>
  </si>
  <si>
    <t>Limpia Manual</t>
  </si>
  <si>
    <t>Marzo-Abril</t>
  </si>
  <si>
    <t xml:space="preserve">Corta de estolones </t>
  </si>
  <si>
    <t>Marzo-Diciembre</t>
  </si>
  <si>
    <t>Poda</t>
  </si>
  <si>
    <t>Julio</t>
  </si>
  <si>
    <t>Aplicación de agroquímicos</t>
  </si>
  <si>
    <t>Enero-Abril</t>
  </si>
  <si>
    <t>Riegos y fertirriego</t>
  </si>
  <si>
    <t>Recolección de fruta</t>
  </si>
  <si>
    <t>Revisión y acopio cajas</t>
  </si>
  <si>
    <t>FERTILIZANTES</t>
  </si>
  <si>
    <t>Kelpak (promotor fisiológico)</t>
  </si>
  <si>
    <t>lt</t>
  </si>
  <si>
    <t>Febrero</t>
  </si>
  <si>
    <t>Basfoliar SL</t>
  </si>
  <si>
    <t>Febrero-Abril</t>
  </si>
  <si>
    <t>Rukan Mix</t>
  </si>
  <si>
    <t>Ultrasol Crecimiento</t>
  </si>
  <si>
    <t>Rukan Calcio</t>
  </si>
  <si>
    <t>Agosto-Septiembre</t>
  </si>
  <si>
    <t>Ultrasol Multipropósito</t>
  </si>
  <si>
    <t>Septiembre-Octubre</t>
  </si>
  <si>
    <t>Frutaliv</t>
  </si>
  <si>
    <t>Septiembre-Diciembre</t>
  </si>
  <si>
    <t>Acido fosfórico</t>
  </si>
  <si>
    <t>Septiembre-Marzo</t>
  </si>
  <si>
    <t>Ultrasol Producción</t>
  </si>
  <si>
    <t>Octubre-Marzo</t>
  </si>
  <si>
    <t>FUNGICIDAS</t>
  </si>
  <si>
    <t>Phyton 27</t>
  </si>
  <si>
    <t>Enero</t>
  </si>
  <si>
    <t>Azufre Mojable</t>
  </si>
  <si>
    <t>Octubre-Abril</t>
  </si>
  <si>
    <t>Rukon 50 WP</t>
  </si>
  <si>
    <t>Amistar Top</t>
  </si>
  <si>
    <t>Diciembre-Enero</t>
  </si>
  <si>
    <t>INSECTICIDAS</t>
  </si>
  <si>
    <t>Acaban  050 SC</t>
  </si>
  <si>
    <t>Mayo</t>
  </si>
  <si>
    <t>Punto 70 WP</t>
  </si>
  <si>
    <t>Agosto</t>
  </si>
  <si>
    <t>Vertimec 018 EC</t>
  </si>
  <si>
    <t>Oct/Feb</t>
  </si>
  <si>
    <t>Success 48</t>
  </si>
  <si>
    <t>Noviembre-Enero</t>
  </si>
  <si>
    <t>Energia eléctrica</t>
  </si>
  <si>
    <t>Kw</t>
  </si>
  <si>
    <t>Cajas/envases</t>
  </si>
  <si>
    <t xml:space="preserve">Un </t>
  </si>
  <si>
    <t>Octubre-Noviembre</t>
  </si>
  <si>
    <t>Albion - Monterey - Camarosa</t>
  </si>
  <si>
    <t>FRUTILLA MANTENCION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</si>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</sst>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 applyNumberFormat="0" applyFill="0" applyBorder="0" applyProtection="0"/>
    <xf numFmtId="0" fontId="12" fillId="0" borderId="20"/>
    <xf numFmtId="0" fontId="12" fillId="0" borderId="20"/>
    <xf numFmtId="0" fontId="12" fillId="0" borderId="20"/>
    <xf numFmtId="166" fontId="12" fillId="0" borderId="20" applyFont="0" applyFill="0" applyBorder="0" applyAlignment="0" applyProtection="0"/>
    <xf numFmtId="166" fontId="12" fillId="0" borderId="20" applyFont="0" applyFill="0" applyBorder="0" applyAlignment="0" applyProtection="0"/>
    <xf numFmtId="166" fontId="12" fillId="0" borderId="20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3" fillId="2" borderId="6" xfId="0" applyNumberFormat="1" applyFont="1" applyFill="1" applyBorder="1" applyAlignment="1">
      <alignment horizontal="center" wrapText="1"/>
    </xf>
    <xf numFmtId="49" fontId="3" fillId="2" borderId="51" xfId="0" applyNumberFormat="1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164" fontId="1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3" fillId="2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3" fillId="9" borderId="58" xfId="0" applyFont="1" applyFill="1" applyBorder="1" applyAlignment="1">
      <alignment horizontal="right" vertical="center"/>
    </xf>
    <xf numFmtId="0" fontId="3" fillId="2" borderId="7" xfId="0" applyFont="1" applyFill="1" applyBorder="1" applyAlignment="1"/>
    <xf numFmtId="0" fontId="3" fillId="0" borderId="58" xfId="0" applyFont="1" applyFill="1" applyBorder="1" applyAlignment="1">
      <alignment horizontal="right" vertical="center" wrapText="1"/>
    </xf>
    <xf numFmtId="17" fontId="3" fillId="0" borderId="58" xfId="0" applyNumberFormat="1" applyFont="1" applyFill="1" applyBorder="1" applyAlignment="1">
      <alignment horizontal="right"/>
    </xf>
    <xf numFmtId="0" fontId="3" fillId="0" borderId="58" xfId="0" applyFont="1" applyFill="1" applyBorder="1" applyAlignment="1">
      <alignment horizontal="right" vertical="center"/>
    </xf>
    <xf numFmtId="3" fontId="3" fillId="0" borderId="58" xfId="0" applyNumberFormat="1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0" fontId="3" fillId="0" borderId="58" xfId="0" applyFont="1" applyBorder="1" applyAlignment="1">
      <alignment horizontal="right" vertical="center" wrapText="1"/>
    </xf>
    <xf numFmtId="17" fontId="3" fillId="9" borderId="58" xfId="0" applyNumberFormat="1" applyFont="1" applyFill="1" applyBorder="1" applyAlignment="1">
      <alignment horizontal="right" vertical="center"/>
    </xf>
    <xf numFmtId="0" fontId="3" fillId="0" borderId="58" xfId="0" applyFont="1" applyBorder="1" applyAlignment="1">
      <alignment horizontal="right"/>
    </xf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6" fillId="0" borderId="51" xfId="2" applyFont="1" applyFill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1" fontId="16" fillId="0" borderId="51" xfId="2" applyNumberFormat="1" applyFont="1" applyFill="1" applyBorder="1" applyAlignment="1">
      <alignment horizontal="center" vertical="center"/>
    </xf>
    <xf numFmtId="0" fontId="16" fillId="0" borderId="51" xfId="3" applyFont="1" applyFill="1" applyBorder="1" applyAlignment="1">
      <alignment horizontal="center" vertical="center"/>
    </xf>
    <xf numFmtId="0" fontId="16" fillId="0" borderId="51" xfId="3" applyFont="1" applyFill="1" applyBorder="1" applyAlignment="1">
      <alignment vertical="center"/>
    </xf>
    <xf numFmtId="0" fontId="16" fillId="0" borderId="51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49" fontId="14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right" vertical="center" wrapText="1"/>
    </xf>
    <xf numFmtId="0" fontId="17" fillId="0" borderId="51" xfId="0" applyFont="1" applyBorder="1"/>
    <xf numFmtId="0" fontId="18" fillId="0" borderId="51" xfId="0" applyFont="1" applyBorder="1"/>
    <xf numFmtId="0" fontId="18" fillId="0" borderId="51" xfId="0" applyFont="1" applyBorder="1" applyAlignment="1">
      <alignment horizontal="center"/>
    </xf>
    <xf numFmtId="0" fontId="16" fillId="0" borderId="51" xfId="3" applyFont="1" applyFill="1" applyBorder="1" applyAlignment="1"/>
    <xf numFmtId="166" fontId="16" fillId="0" borderId="51" xfId="5" applyFont="1" applyFill="1" applyBorder="1" applyAlignment="1">
      <alignment horizontal="center"/>
    </xf>
    <xf numFmtId="0" fontId="16" fillId="0" borderId="51" xfId="5" applyNumberFormat="1" applyFont="1" applyFill="1" applyBorder="1" applyAlignment="1">
      <alignment horizontal="center"/>
    </xf>
    <xf numFmtId="0" fontId="16" fillId="0" borderId="51" xfId="3" applyFont="1" applyFill="1" applyBorder="1" applyAlignment="1">
      <alignment horizontal="center"/>
    </xf>
    <xf numFmtId="0" fontId="19" fillId="0" borderId="51" xfId="3" applyFont="1" applyFill="1" applyBorder="1" applyAlignment="1"/>
    <xf numFmtId="16" fontId="16" fillId="0" borderId="51" xfId="3" applyNumberFormat="1" applyFont="1" applyFill="1" applyBorder="1" applyAlignment="1">
      <alignment horizontal="center"/>
    </xf>
    <xf numFmtId="0" fontId="16" fillId="0" borderId="51" xfId="0" applyFont="1" applyFill="1" applyBorder="1" applyAlignment="1">
      <alignment horizontal="center"/>
    </xf>
    <xf numFmtId="49" fontId="4" fillId="3" borderId="51" xfId="0" applyNumberFormat="1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49" fontId="14" fillId="3" borderId="52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/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right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8" borderId="40" xfId="0" applyFont="1" applyFill="1" applyBorder="1" applyAlignment="1"/>
    <xf numFmtId="0" fontId="3" fillId="6" borderId="20" xfId="0" applyFont="1" applyFill="1" applyBorder="1" applyAlignment="1"/>
    <xf numFmtId="49" fontId="13" fillId="7" borderId="31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/>
    </xf>
    <xf numFmtId="49" fontId="13" fillId="2" borderId="3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49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3" fontId="13" fillId="7" borderId="50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3" fontId="16" fillId="0" borderId="51" xfId="5" applyNumberFormat="1" applyFont="1" applyFill="1" applyBorder="1" applyAlignment="1">
      <alignment horizontal="center"/>
    </xf>
    <xf numFmtId="3" fontId="16" fillId="0" borderId="51" xfId="2" applyNumberFormat="1" applyFont="1" applyFill="1" applyBorder="1" applyAlignment="1">
      <alignment horizontal="center"/>
    </xf>
    <xf numFmtId="3" fontId="16" fillId="0" borderId="51" xfId="6" applyNumberFormat="1" applyFont="1" applyFill="1" applyBorder="1" applyAlignment="1">
      <alignment horizontal="center"/>
    </xf>
    <xf numFmtId="3" fontId="16" fillId="0" borderId="51" xfId="4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9" fontId="20" fillId="8" borderId="55" xfId="0" applyNumberFormat="1" applyFont="1" applyFill="1" applyBorder="1" applyAlignment="1">
      <alignment horizontal="center" vertical="center"/>
    </xf>
    <xf numFmtId="49" fontId="20" fillId="8" borderId="56" xfId="0" applyNumberFormat="1" applyFont="1" applyFill="1" applyBorder="1" applyAlignment="1">
      <alignment horizontal="center" vertical="center"/>
    </xf>
    <xf numFmtId="49" fontId="20" fillId="8" borderId="57" xfId="0" applyNumberFormat="1" applyFont="1" applyFill="1" applyBorder="1" applyAlignment="1">
      <alignment horizontal="center" vertical="center"/>
    </xf>
    <xf numFmtId="49" fontId="20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</cellXfs>
  <cellStyles count="7">
    <cellStyle name="Millares 2" xfId="6"/>
    <cellStyle name="Millares 4" xfId="4"/>
    <cellStyle name="Millares 6" xfId="5"/>
    <cellStyle name="Normal" xfId="0" builtinId="0"/>
    <cellStyle name="Normal 2" xfId="1"/>
    <cellStyle name="Normal 2 3" xfId="2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B2" sqref="B2:G10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1"/>
    </row>
    <row r="2" spans="1:7" ht="15" customHeight="1" x14ac:dyDescent="0.25">
      <c r="A2" s="2"/>
      <c r="B2" s="2"/>
      <c r="C2" s="2"/>
      <c r="D2" s="2"/>
      <c r="E2" s="2"/>
      <c r="F2" s="2"/>
      <c r="G2" s="41"/>
    </row>
    <row r="3" spans="1:7" ht="15" customHeight="1" x14ac:dyDescent="0.25">
      <c r="A3" s="2"/>
      <c r="B3" s="2"/>
      <c r="C3" s="2"/>
      <c r="D3" s="2"/>
      <c r="E3" s="2"/>
      <c r="F3" s="2"/>
      <c r="G3" s="41"/>
    </row>
    <row r="4" spans="1:7" ht="15" customHeight="1" x14ac:dyDescent="0.25">
      <c r="A4" s="2"/>
      <c r="B4" s="2"/>
      <c r="C4" s="2"/>
      <c r="D4" s="2"/>
      <c r="E4" s="2"/>
      <c r="F4" s="2"/>
      <c r="G4" s="41"/>
    </row>
    <row r="5" spans="1:7" ht="15" customHeight="1" x14ac:dyDescent="0.25">
      <c r="A5" s="2"/>
      <c r="B5" s="2"/>
      <c r="C5" s="2"/>
      <c r="D5" s="2"/>
      <c r="E5" s="2"/>
      <c r="F5" s="2"/>
      <c r="G5" s="41"/>
    </row>
    <row r="6" spans="1:7" ht="15" customHeight="1" x14ac:dyDescent="0.25">
      <c r="A6" s="2"/>
      <c r="B6" s="2"/>
      <c r="C6" s="2"/>
      <c r="D6" s="2"/>
      <c r="E6" s="2"/>
      <c r="F6" s="2"/>
      <c r="G6" s="41"/>
    </row>
    <row r="7" spans="1:7" ht="15" customHeight="1" x14ac:dyDescent="0.25">
      <c r="A7" s="2"/>
      <c r="B7" s="2"/>
      <c r="C7" s="2"/>
      <c r="D7" s="2"/>
      <c r="E7" s="2"/>
      <c r="F7" s="2"/>
      <c r="G7" s="41"/>
    </row>
    <row r="8" spans="1:7" ht="15" customHeight="1" x14ac:dyDescent="0.25">
      <c r="A8" s="2"/>
      <c r="B8" s="3"/>
      <c r="C8" s="4"/>
      <c r="D8" s="2"/>
      <c r="E8" s="4"/>
      <c r="F8" s="4"/>
      <c r="G8" s="42"/>
    </row>
    <row r="9" spans="1:7" ht="12" customHeight="1" x14ac:dyDescent="0.25">
      <c r="A9" s="5"/>
      <c r="B9" s="55" t="s">
        <v>0</v>
      </c>
      <c r="C9" s="56" t="s">
        <v>124</v>
      </c>
      <c r="D9" s="57"/>
      <c r="E9" s="166" t="s">
        <v>59</v>
      </c>
      <c r="F9" s="167"/>
      <c r="G9" s="61">
        <v>30000</v>
      </c>
    </row>
    <row r="10" spans="1:7" ht="25.5" x14ac:dyDescent="0.25">
      <c r="A10" s="5"/>
      <c r="B10" s="6" t="s">
        <v>1</v>
      </c>
      <c r="C10" s="58" t="s">
        <v>123</v>
      </c>
      <c r="D10" s="57"/>
      <c r="E10" s="168" t="s">
        <v>2</v>
      </c>
      <c r="F10" s="169"/>
      <c r="G10" s="59" t="s">
        <v>68</v>
      </c>
    </row>
    <row r="11" spans="1:7" ht="18" customHeight="1" x14ac:dyDescent="0.25">
      <c r="A11" s="5"/>
      <c r="B11" s="6" t="s">
        <v>3</v>
      </c>
      <c r="C11" s="60" t="s">
        <v>64</v>
      </c>
      <c r="D11" s="57"/>
      <c r="E11" s="168" t="s">
        <v>60</v>
      </c>
      <c r="F11" s="169"/>
      <c r="G11" s="61">
        <v>1000</v>
      </c>
    </row>
    <row r="12" spans="1:7" ht="11.25" customHeight="1" x14ac:dyDescent="0.25">
      <c r="A12" s="5"/>
      <c r="B12" s="6" t="s">
        <v>4</v>
      </c>
      <c r="C12" s="60" t="s">
        <v>65</v>
      </c>
      <c r="D12" s="57"/>
      <c r="E12" s="53" t="s">
        <v>5</v>
      </c>
      <c r="F12" s="54"/>
      <c r="G12" s="61">
        <f>G9*G11</f>
        <v>30000000</v>
      </c>
    </row>
    <row r="13" spans="1:7" ht="11.25" customHeight="1" x14ac:dyDescent="0.25">
      <c r="A13" s="5"/>
      <c r="B13" s="6" t="s">
        <v>6</v>
      </c>
      <c r="C13" s="60" t="s">
        <v>66</v>
      </c>
      <c r="D13" s="57"/>
      <c r="E13" s="168" t="s">
        <v>7</v>
      </c>
      <c r="F13" s="169"/>
      <c r="G13" s="62" t="s">
        <v>69</v>
      </c>
    </row>
    <row r="14" spans="1:7" ht="25.5" x14ac:dyDescent="0.25">
      <c r="A14" s="5"/>
      <c r="B14" s="6" t="s">
        <v>8</v>
      </c>
      <c r="C14" s="63" t="s">
        <v>67</v>
      </c>
      <c r="D14" s="57"/>
      <c r="E14" s="168" t="s">
        <v>9</v>
      </c>
      <c r="F14" s="169"/>
      <c r="G14" s="59" t="s">
        <v>70</v>
      </c>
    </row>
    <row r="15" spans="1:7" ht="25.5" customHeight="1" x14ac:dyDescent="0.25">
      <c r="A15" s="5"/>
      <c r="B15" s="6" t="s">
        <v>10</v>
      </c>
      <c r="C15" s="64" t="s">
        <v>125</v>
      </c>
      <c r="D15" s="57"/>
      <c r="E15" s="170" t="s">
        <v>11</v>
      </c>
      <c r="F15" s="171"/>
      <c r="G15" s="65" t="s">
        <v>71</v>
      </c>
    </row>
    <row r="16" spans="1:7" ht="12" customHeight="1" x14ac:dyDescent="0.25">
      <c r="A16" s="2"/>
      <c r="B16" s="7"/>
      <c r="C16" s="8"/>
      <c r="D16" s="9"/>
      <c r="E16" s="10"/>
      <c r="F16" s="10"/>
      <c r="G16" s="43"/>
    </row>
    <row r="17" spans="1:7" ht="12" customHeight="1" x14ac:dyDescent="0.25">
      <c r="A17" s="11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66"/>
      <c r="C18" s="67"/>
      <c r="D18" s="67"/>
      <c r="E18" s="67"/>
      <c r="F18" s="68"/>
      <c r="G18" s="69"/>
    </row>
    <row r="19" spans="1:7" ht="12" customHeight="1" x14ac:dyDescent="0.25">
      <c r="A19" s="5"/>
      <c r="B19" s="70" t="s">
        <v>13</v>
      </c>
      <c r="C19" s="71"/>
      <c r="D19" s="72"/>
      <c r="E19" s="72"/>
      <c r="F19" s="72"/>
      <c r="G19" s="73"/>
    </row>
    <row r="20" spans="1:7" ht="24" customHeight="1" x14ac:dyDescent="0.25">
      <c r="A20" s="11"/>
      <c r="B20" s="74" t="s">
        <v>14</v>
      </c>
      <c r="C20" s="74" t="s">
        <v>15</v>
      </c>
      <c r="D20" s="74" t="s">
        <v>16</v>
      </c>
      <c r="E20" s="74" t="s">
        <v>17</v>
      </c>
      <c r="F20" s="74" t="s">
        <v>18</v>
      </c>
      <c r="G20" s="74" t="s">
        <v>19</v>
      </c>
    </row>
    <row r="21" spans="1:7" ht="12.75" customHeight="1" x14ac:dyDescent="0.25">
      <c r="A21" s="11"/>
      <c r="B21" s="75" t="s">
        <v>72</v>
      </c>
      <c r="C21" s="76" t="s">
        <v>20</v>
      </c>
      <c r="D21" s="77">
        <v>18</v>
      </c>
      <c r="E21" s="78" t="s">
        <v>73</v>
      </c>
      <c r="F21" s="165">
        <v>20000</v>
      </c>
      <c r="G21" s="49">
        <f>D21*F21</f>
        <v>360000</v>
      </c>
    </row>
    <row r="22" spans="1:7" ht="12.75" customHeight="1" x14ac:dyDescent="0.25">
      <c r="A22" s="11"/>
      <c r="B22" s="75" t="s">
        <v>74</v>
      </c>
      <c r="C22" s="76" t="s">
        <v>20</v>
      </c>
      <c r="D22" s="77">
        <v>15</v>
      </c>
      <c r="E22" s="78" t="s">
        <v>75</v>
      </c>
      <c r="F22" s="165">
        <v>30000</v>
      </c>
      <c r="G22" s="49">
        <f t="shared" ref="G22:G27" si="0">D22*F22</f>
        <v>450000</v>
      </c>
    </row>
    <row r="23" spans="1:7" ht="12.75" customHeight="1" x14ac:dyDescent="0.25">
      <c r="A23" s="11"/>
      <c r="B23" s="75" t="s">
        <v>76</v>
      </c>
      <c r="C23" s="76" t="s">
        <v>20</v>
      </c>
      <c r="D23" s="77">
        <v>25</v>
      </c>
      <c r="E23" s="78" t="s">
        <v>77</v>
      </c>
      <c r="F23" s="165">
        <v>30000</v>
      </c>
      <c r="G23" s="49">
        <f t="shared" si="0"/>
        <v>750000</v>
      </c>
    </row>
    <row r="24" spans="1:7" ht="12.75" customHeight="1" x14ac:dyDescent="0.25">
      <c r="A24" s="11"/>
      <c r="B24" s="79" t="s">
        <v>78</v>
      </c>
      <c r="C24" s="76" t="s">
        <v>20</v>
      </c>
      <c r="D24" s="77">
        <v>15</v>
      </c>
      <c r="E24" s="78" t="s">
        <v>79</v>
      </c>
      <c r="F24" s="165">
        <v>30000</v>
      </c>
      <c r="G24" s="49">
        <f t="shared" si="0"/>
        <v>450000</v>
      </c>
    </row>
    <row r="25" spans="1:7" ht="12.75" customHeight="1" x14ac:dyDescent="0.25">
      <c r="A25" s="11"/>
      <c r="B25" s="79" t="s">
        <v>80</v>
      </c>
      <c r="C25" s="76" t="s">
        <v>20</v>
      </c>
      <c r="D25" s="77">
        <v>48</v>
      </c>
      <c r="E25" s="78" t="s">
        <v>79</v>
      </c>
      <c r="F25" s="165">
        <v>30000</v>
      </c>
      <c r="G25" s="49">
        <f t="shared" si="0"/>
        <v>1440000</v>
      </c>
    </row>
    <row r="26" spans="1:7" ht="12.75" customHeight="1" x14ac:dyDescent="0.25">
      <c r="A26" s="11"/>
      <c r="B26" s="75" t="s">
        <v>81</v>
      </c>
      <c r="C26" s="80" t="s">
        <v>20</v>
      </c>
      <c r="D26" s="77">
        <v>150</v>
      </c>
      <c r="E26" s="78" t="s">
        <v>70</v>
      </c>
      <c r="F26" s="165">
        <v>30000</v>
      </c>
      <c r="G26" s="49">
        <f t="shared" si="0"/>
        <v>4500000</v>
      </c>
    </row>
    <row r="27" spans="1:7" ht="12.75" customHeight="1" x14ac:dyDescent="0.25">
      <c r="A27" s="11"/>
      <c r="B27" s="79" t="s">
        <v>82</v>
      </c>
      <c r="C27" s="76" t="s">
        <v>20</v>
      </c>
      <c r="D27" s="77">
        <v>65</v>
      </c>
      <c r="E27" s="78" t="s">
        <v>70</v>
      </c>
      <c r="F27" s="165">
        <v>30000</v>
      </c>
      <c r="G27" s="49">
        <f t="shared" si="0"/>
        <v>1950000</v>
      </c>
    </row>
    <row r="28" spans="1:7" ht="12.75" customHeight="1" x14ac:dyDescent="0.25">
      <c r="A28" s="11"/>
      <c r="B28" s="13" t="s">
        <v>21</v>
      </c>
      <c r="C28" s="14"/>
      <c r="D28" s="14"/>
      <c r="E28" s="14"/>
      <c r="F28" s="15"/>
      <c r="G28" s="50">
        <f>SUM(G21:G27)</f>
        <v>9900000</v>
      </c>
    </row>
    <row r="29" spans="1:7" ht="12" customHeight="1" x14ac:dyDescent="0.25">
      <c r="A29" s="2"/>
      <c r="B29" s="66"/>
      <c r="C29" s="68"/>
      <c r="D29" s="68"/>
      <c r="E29" s="68"/>
      <c r="F29" s="81"/>
      <c r="G29" s="82"/>
    </row>
    <row r="30" spans="1:7" ht="12" customHeight="1" x14ac:dyDescent="0.25">
      <c r="A30" s="5"/>
      <c r="B30" s="83" t="s">
        <v>22</v>
      </c>
      <c r="C30" s="84"/>
      <c r="D30" s="85"/>
      <c r="E30" s="85"/>
      <c r="F30" s="86"/>
      <c r="G30" s="87"/>
    </row>
    <row r="31" spans="1:7" ht="24" customHeight="1" x14ac:dyDescent="0.25">
      <c r="A31" s="5"/>
      <c r="B31" s="88" t="s">
        <v>14</v>
      </c>
      <c r="C31" s="89" t="s">
        <v>15</v>
      </c>
      <c r="D31" s="89" t="s">
        <v>16</v>
      </c>
      <c r="E31" s="88" t="s">
        <v>57</v>
      </c>
      <c r="F31" s="89" t="s">
        <v>18</v>
      </c>
      <c r="G31" s="88" t="s">
        <v>19</v>
      </c>
    </row>
    <row r="32" spans="1:7" ht="12" customHeight="1" x14ac:dyDescent="0.25">
      <c r="A32" s="5"/>
      <c r="B32" s="90"/>
      <c r="C32" s="91" t="s">
        <v>57</v>
      </c>
      <c r="D32" s="91" t="s">
        <v>57</v>
      </c>
      <c r="E32" s="91" t="s">
        <v>57</v>
      </c>
      <c r="F32" s="92" t="s">
        <v>57</v>
      </c>
      <c r="G32" s="93"/>
    </row>
    <row r="33" spans="1:11" ht="12" customHeight="1" x14ac:dyDescent="0.25">
      <c r="A33" s="5"/>
      <c r="B33" s="16" t="s">
        <v>23</v>
      </c>
      <c r="C33" s="17"/>
      <c r="D33" s="17"/>
      <c r="E33" s="17"/>
      <c r="F33" s="94"/>
      <c r="G33" s="51"/>
    </row>
    <row r="34" spans="1:11" ht="12" customHeight="1" x14ac:dyDescent="0.25">
      <c r="A34" s="2"/>
      <c r="B34" s="95"/>
      <c r="C34" s="96"/>
      <c r="D34" s="96"/>
      <c r="E34" s="96"/>
      <c r="F34" s="97"/>
      <c r="G34" s="98"/>
    </row>
    <row r="35" spans="1:11" ht="12" customHeight="1" x14ac:dyDescent="0.25">
      <c r="A35" s="5"/>
      <c r="B35" s="83" t="s">
        <v>24</v>
      </c>
      <c r="C35" s="84"/>
      <c r="D35" s="85"/>
      <c r="E35" s="85"/>
      <c r="F35" s="86"/>
      <c r="G35" s="87"/>
    </row>
    <row r="36" spans="1:11" ht="24" customHeight="1" x14ac:dyDescent="0.25">
      <c r="A36" s="5"/>
      <c r="B36" s="99" t="s">
        <v>14</v>
      </c>
      <c r="C36" s="99" t="s">
        <v>15</v>
      </c>
      <c r="D36" s="99" t="s">
        <v>16</v>
      </c>
      <c r="E36" s="99" t="s">
        <v>17</v>
      </c>
      <c r="F36" s="100" t="s">
        <v>18</v>
      </c>
      <c r="G36" s="99" t="s">
        <v>19</v>
      </c>
    </row>
    <row r="37" spans="1:11" ht="12.75" customHeight="1" x14ac:dyDescent="0.25">
      <c r="A37" s="11"/>
      <c r="B37" s="52"/>
      <c r="C37" s="12"/>
      <c r="D37" s="37"/>
      <c r="E37" s="12"/>
      <c r="F37" s="49"/>
      <c r="G37" s="49">
        <f>D37*F37</f>
        <v>0</v>
      </c>
    </row>
    <row r="38" spans="1:11" ht="12.75" customHeight="1" x14ac:dyDescent="0.25">
      <c r="A38" s="11"/>
      <c r="B38" s="52"/>
      <c r="C38" s="12"/>
      <c r="D38" s="37"/>
      <c r="E38" s="12"/>
      <c r="F38" s="49"/>
      <c r="G38" s="49">
        <f t="shared" ref="G38:G41" si="1">D38*F38</f>
        <v>0</v>
      </c>
    </row>
    <row r="39" spans="1:11" ht="12.75" customHeight="1" x14ac:dyDescent="0.25">
      <c r="A39" s="11"/>
      <c r="B39" s="52"/>
      <c r="C39" s="12"/>
      <c r="D39" s="37"/>
      <c r="E39" s="12"/>
      <c r="F39" s="49"/>
      <c r="G39" s="49">
        <f t="shared" si="1"/>
        <v>0</v>
      </c>
    </row>
    <row r="40" spans="1:11" ht="12.75" customHeight="1" x14ac:dyDescent="0.25">
      <c r="A40" s="11"/>
      <c r="B40" s="52"/>
      <c r="C40" s="12"/>
      <c r="D40" s="37"/>
      <c r="E40" s="12"/>
      <c r="F40" s="49"/>
      <c r="G40" s="49">
        <f t="shared" si="1"/>
        <v>0</v>
      </c>
    </row>
    <row r="41" spans="1:11" ht="12.75" customHeight="1" x14ac:dyDescent="0.25">
      <c r="A41" s="11"/>
      <c r="B41" s="52"/>
      <c r="C41" s="12"/>
      <c r="D41" s="37"/>
      <c r="E41" s="12"/>
      <c r="F41" s="49"/>
      <c r="G41" s="49">
        <f t="shared" si="1"/>
        <v>0</v>
      </c>
    </row>
    <row r="42" spans="1:11" ht="12.75" customHeight="1" x14ac:dyDescent="0.25">
      <c r="A42" s="5"/>
      <c r="B42" s="16" t="s">
        <v>25</v>
      </c>
      <c r="C42" s="17"/>
      <c r="D42" s="17"/>
      <c r="E42" s="17"/>
      <c r="F42" s="17"/>
      <c r="G42" s="51">
        <f>SUM(G37:G41)</f>
        <v>0</v>
      </c>
    </row>
    <row r="43" spans="1:11" ht="12" customHeight="1" x14ac:dyDescent="0.25">
      <c r="A43" s="2"/>
      <c r="B43" s="95"/>
      <c r="C43" s="96"/>
      <c r="D43" s="96"/>
      <c r="E43" s="96"/>
      <c r="F43" s="97"/>
      <c r="G43" s="98"/>
    </row>
    <row r="44" spans="1:11" ht="12" customHeight="1" x14ac:dyDescent="0.25">
      <c r="A44" s="5"/>
      <c r="B44" s="83" t="s">
        <v>26</v>
      </c>
      <c r="C44" s="84"/>
      <c r="D44" s="85"/>
      <c r="E44" s="85"/>
      <c r="F44" s="86"/>
      <c r="G44" s="87"/>
    </row>
    <row r="45" spans="1:11" ht="24" customHeight="1" x14ac:dyDescent="0.25">
      <c r="A45" s="5"/>
      <c r="B45" s="101" t="s">
        <v>27</v>
      </c>
      <c r="C45" s="101" t="s">
        <v>28</v>
      </c>
      <c r="D45" s="101" t="s">
        <v>29</v>
      </c>
      <c r="E45" s="101" t="s">
        <v>17</v>
      </c>
      <c r="F45" s="101" t="s">
        <v>18</v>
      </c>
      <c r="G45" s="102" t="s">
        <v>19</v>
      </c>
      <c r="K45" s="36"/>
    </row>
    <row r="46" spans="1:11" ht="12.75" customHeight="1" x14ac:dyDescent="0.25">
      <c r="A46" s="21"/>
      <c r="B46" s="103" t="s">
        <v>83</v>
      </c>
      <c r="C46" s="104"/>
      <c r="D46" s="104"/>
      <c r="E46" s="105"/>
      <c r="F46" s="105"/>
      <c r="G46" s="40"/>
      <c r="K46" s="36"/>
    </row>
    <row r="47" spans="1:11" ht="12.75" customHeight="1" x14ac:dyDescent="0.25">
      <c r="A47" s="21"/>
      <c r="B47" s="106" t="s">
        <v>84</v>
      </c>
      <c r="C47" s="107" t="s">
        <v>85</v>
      </c>
      <c r="D47" s="108">
        <v>1</v>
      </c>
      <c r="E47" s="109" t="s">
        <v>86</v>
      </c>
      <c r="F47" s="162">
        <v>20470</v>
      </c>
      <c r="G47" s="40">
        <f t="shared" ref="G47:G58" si="2">D47*F47</f>
        <v>20470</v>
      </c>
      <c r="K47" s="36"/>
    </row>
    <row r="48" spans="1:11" ht="12.75" customHeight="1" x14ac:dyDescent="0.25">
      <c r="A48" s="21"/>
      <c r="B48" s="106" t="s">
        <v>87</v>
      </c>
      <c r="C48" s="107" t="s">
        <v>85</v>
      </c>
      <c r="D48" s="108">
        <v>4</v>
      </c>
      <c r="E48" s="109" t="s">
        <v>88</v>
      </c>
      <c r="F48" s="162">
        <v>15847</v>
      </c>
      <c r="G48" s="40">
        <f t="shared" si="2"/>
        <v>63388</v>
      </c>
      <c r="K48" s="36"/>
    </row>
    <row r="49" spans="1:11" ht="12.75" customHeight="1" x14ac:dyDescent="0.25">
      <c r="A49" s="21"/>
      <c r="B49" s="106" t="s">
        <v>89</v>
      </c>
      <c r="C49" s="107" t="s">
        <v>85</v>
      </c>
      <c r="D49" s="108">
        <v>4</v>
      </c>
      <c r="E49" s="109" t="s">
        <v>88</v>
      </c>
      <c r="F49" s="162">
        <v>4860</v>
      </c>
      <c r="G49" s="40">
        <f t="shared" si="2"/>
        <v>19440</v>
      </c>
      <c r="K49" s="36"/>
    </row>
    <row r="50" spans="1:11" ht="12.75" customHeight="1" x14ac:dyDescent="0.25">
      <c r="A50" s="21"/>
      <c r="B50" s="106" t="s">
        <v>90</v>
      </c>
      <c r="C50" s="107" t="s">
        <v>58</v>
      </c>
      <c r="D50" s="108">
        <v>125</v>
      </c>
      <c r="E50" s="109" t="s">
        <v>88</v>
      </c>
      <c r="F50" s="162">
        <v>5855</v>
      </c>
      <c r="G50" s="40">
        <f t="shared" si="2"/>
        <v>731875</v>
      </c>
      <c r="K50" s="36"/>
    </row>
    <row r="51" spans="1:11" ht="12.75" customHeight="1" x14ac:dyDescent="0.25">
      <c r="A51" s="21"/>
      <c r="B51" s="106" t="s">
        <v>91</v>
      </c>
      <c r="C51" s="107" t="s">
        <v>85</v>
      </c>
      <c r="D51" s="108">
        <v>10</v>
      </c>
      <c r="E51" s="109" t="s">
        <v>92</v>
      </c>
      <c r="F51" s="162">
        <v>6254</v>
      </c>
      <c r="G51" s="40">
        <f t="shared" si="2"/>
        <v>62540</v>
      </c>
      <c r="K51" s="36"/>
    </row>
    <row r="52" spans="1:11" ht="12.75" customHeight="1" x14ac:dyDescent="0.25">
      <c r="A52" s="21"/>
      <c r="B52" s="106" t="s">
        <v>93</v>
      </c>
      <c r="C52" s="107" t="s">
        <v>58</v>
      </c>
      <c r="D52" s="108">
        <v>150</v>
      </c>
      <c r="E52" s="109" t="s">
        <v>94</v>
      </c>
      <c r="F52" s="162">
        <v>5855</v>
      </c>
      <c r="G52" s="40">
        <f t="shared" si="2"/>
        <v>878250</v>
      </c>
      <c r="K52" s="36"/>
    </row>
    <row r="53" spans="1:11" ht="12.75" customHeight="1" x14ac:dyDescent="0.25">
      <c r="A53" s="21"/>
      <c r="B53" s="106" t="s">
        <v>95</v>
      </c>
      <c r="C53" s="107" t="s">
        <v>85</v>
      </c>
      <c r="D53" s="108">
        <v>5</v>
      </c>
      <c r="E53" s="109" t="s">
        <v>96</v>
      </c>
      <c r="F53" s="162">
        <v>12666</v>
      </c>
      <c r="G53" s="40">
        <f t="shared" si="2"/>
        <v>63330</v>
      </c>
      <c r="K53" s="36"/>
    </row>
    <row r="54" spans="1:11" ht="12.75" customHeight="1" x14ac:dyDescent="0.25">
      <c r="A54" s="21"/>
      <c r="B54" s="106" t="s">
        <v>97</v>
      </c>
      <c r="C54" s="107" t="s">
        <v>85</v>
      </c>
      <c r="D54" s="108">
        <v>25</v>
      </c>
      <c r="E54" s="109" t="s">
        <v>98</v>
      </c>
      <c r="F54" s="162">
        <v>2280</v>
      </c>
      <c r="G54" s="40">
        <f t="shared" si="2"/>
        <v>57000</v>
      </c>
      <c r="K54" s="36"/>
    </row>
    <row r="55" spans="1:11" ht="12.75" customHeight="1" x14ac:dyDescent="0.25">
      <c r="A55" s="21"/>
      <c r="B55" s="106" t="s">
        <v>99</v>
      </c>
      <c r="C55" s="107" t="s">
        <v>58</v>
      </c>
      <c r="D55" s="108">
        <v>600</v>
      </c>
      <c r="E55" s="109" t="s">
        <v>100</v>
      </c>
      <c r="F55" s="162">
        <v>5855</v>
      </c>
      <c r="G55" s="40">
        <f t="shared" si="2"/>
        <v>3513000</v>
      </c>
      <c r="K55" s="36"/>
    </row>
    <row r="56" spans="1:11" ht="12.75" customHeight="1" x14ac:dyDescent="0.25">
      <c r="A56" s="21"/>
      <c r="B56" s="110" t="s">
        <v>101</v>
      </c>
      <c r="C56" s="107"/>
      <c r="D56" s="108"/>
      <c r="E56" s="109"/>
      <c r="F56" s="162"/>
      <c r="G56" s="40"/>
      <c r="K56" s="36"/>
    </row>
    <row r="57" spans="1:11" ht="12.75" customHeight="1" x14ac:dyDescent="0.25">
      <c r="A57" s="21"/>
      <c r="B57" s="106" t="s">
        <v>102</v>
      </c>
      <c r="C57" s="107" t="s">
        <v>85</v>
      </c>
      <c r="D57" s="108">
        <v>0.5</v>
      </c>
      <c r="E57" s="109" t="s">
        <v>103</v>
      </c>
      <c r="F57" s="162">
        <v>82250</v>
      </c>
      <c r="G57" s="40">
        <f t="shared" si="2"/>
        <v>41125</v>
      </c>
      <c r="K57" s="36"/>
    </row>
    <row r="58" spans="1:11" ht="12.75" customHeight="1" x14ac:dyDescent="0.25">
      <c r="A58" s="21"/>
      <c r="B58" s="106" t="s">
        <v>104</v>
      </c>
      <c r="C58" s="107" t="s">
        <v>58</v>
      </c>
      <c r="D58" s="108">
        <v>14</v>
      </c>
      <c r="E58" s="109" t="s">
        <v>105</v>
      </c>
      <c r="F58" s="162">
        <v>1332</v>
      </c>
      <c r="G58" s="40">
        <f t="shared" si="2"/>
        <v>18648</v>
      </c>
    </row>
    <row r="59" spans="1:11" ht="12.75" customHeight="1" x14ac:dyDescent="0.25">
      <c r="A59" s="21"/>
      <c r="B59" s="106" t="s">
        <v>106</v>
      </c>
      <c r="C59" s="107" t="s">
        <v>58</v>
      </c>
      <c r="D59" s="108">
        <v>3</v>
      </c>
      <c r="E59" s="109" t="s">
        <v>94</v>
      </c>
      <c r="F59" s="162">
        <v>35500</v>
      </c>
      <c r="G59" s="40">
        <f t="shared" ref="G59:G68" si="3">D59*F59</f>
        <v>106500</v>
      </c>
    </row>
    <row r="60" spans="1:11" ht="12.75" customHeight="1" x14ac:dyDescent="0.25">
      <c r="A60" s="21"/>
      <c r="B60" s="106" t="s">
        <v>107</v>
      </c>
      <c r="C60" s="107" t="s">
        <v>58</v>
      </c>
      <c r="D60" s="108">
        <v>1</v>
      </c>
      <c r="E60" s="109" t="s">
        <v>108</v>
      </c>
      <c r="F60" s="162">
        <v>116240</v>
      </c>
      <c r="G60" s="40">
        <f t="shared" si="3"/>
        <v>116240</v>
      </c>
    </row>
    <row r="61" spans="1:11" ht="12.75" customHeight="1" x14ac:dyDescent="0.25">
      <c r="A61" s="21"/>
      <c r="B61" s="110" t="s">
        <v>109</v>
      </c>
      <c r="C61" s="107"/>
      <c r="D61" s="108"/>
      <c r="E61" s="109"/>
      <c r="F61" s="162"/>
      <c r="G61" s="40"/>
    </row>
    <row r="62" spans="1:11" ht="12.75" customHeight="1" x14ac:dyDescent="0.25">
      <c r="A62" s="21"/>
      <c r="B62" s="106" t="s">
        <v>110</v>
      </c>
      <c r="C62" s="107" t="s">
        <v>85</v>
      </c>
      <c r="D62" s="108">
        <v>0.5</v>
      </c>
      <c r="E62" s="111" t="s">
        <v>111</v>
      </c>
      <c r="F62" s="163">
        <v>113180</v>
      </c>
      <c r="G62" s="40">
        <f t="shared" si="3"/>
        <v>56590</v>
      </c>
    </row>
    <row r="63" spans="1:11" ht="12.75" customHeight="1" x14ac:dyDescent="0.25">
      <c r="A63" s="21"/>
      <c r="B63" s="106" t="s">
        <v>112</v>
      </c>
      <c r="C63" s="107" t="s">
        <v>58</v>
      </c>
      <c r="D63" s="108">
        <v>0.1</v>
      </c>
      <c r="E63" s="111" t="s">
        <v>113</v>
      </c>
      <c r="F63" s="162">
        <v>76880</v>
      </c>
      <c r="G63" s="40">
        <f t="shared" si="3"/>
        <v>7688</v>
      </c>
    </row>
    <row r="64" spans="1:11" ht="12.75" customHeight="1" x14ac:dyDescent="0.25">
      <c r="A64" s="21"/>
      <c r="B64" s="106" t="s">
        <v>114</v>
      </c>
      <c r="C64" s="107" t="s">
        <v>85</v>
      </c>
      <c r="D64" s="108">
        <v>2</v>
      </c>
      <c r="E64" s="111" t="s">
        <v>115</v>
      </c>
      <c r="F64" s="164">
        <v>25580</v>
      </c>
      <c r="G64" s="40">
        <f t="shared" si="3"/>
        <v>51160</v>
      </c>
    </row>
    <row r="65" spans="1:9" ht="12.75" customHeight="1" x14ac:dyDescent="0.25">
      <c r="A65" s="21"/>
      <c r="B65" s="106" t="s">
        <v>116</v>
      </c>
      <c r="C65" s="107" t="s">
        <v>85</v>
      </c>
      <c r="D65" s="108">
        <v>0.15</v>
      </c>
      <c r="E65" s="111" t="s">
        <v>117</v>
      </c>
      <c r="F65" s="162">
        <v>496908.65700000001</v>
      </c>
      <c r="G65" s="40">
        <f t="shared" si="3"/>
        <v>74536.298549999992</v>
      </c>
    </row>
    <row r="66" spans="1:9" ht="12.75" customHeight="1" x14ac:dyDescent="0.25">
      <c r="A66" s="21"/>
      <c r="B66" s="110" t="s">
        <v>31</v>
      </c>
      <c r="C66" s="107"/>
      <c r="D66" s="108"/>
      <c r="E66" s="109"/>
      <c r="F66" s="162"/>
      <c r="G66" s="40" t="s">
        <v>57</v>
      </c>
    </row>
    <row r="67" spans="1:9" ht="12.75" customHeight="1" x14ac:dyDescent="0.25">
      <c r="A67" s="21"/>
      <c r="B67" s="106" t="s">
        <v>118</v>
      </c>
      <c r="C67" s="107" t="s">
        <v>119</v>
      </c>
      <c r="D67" s="108">
        <v>1744</v>
      </c>
      <c r="E67" s="109" t="s">
        <v>79</v>
      </c>
      <c r="F67" s="162">
        <v>150</v>
      </c>
      <c r="G67" s="40">
        <f t="shared" si="3"/>
        <v>261600</v>
      </c>
    </row>
    <row r="68" spans="1:9" ht="12.75" customHeight="1" x14ac:dyDescent="0.25">
      <c r="A68" s="21"/>
      <c r="B68" s="106" t="s">
        <v>120</v>
      </c>
      <c r="C68" s="107" t="s">
        <v>121</v>
      </c>
      <c r="D68" s="108">
        <v>200</v>
      </c>
      <c r="E68" s="112" t="s">
        <v>122</v>
      </c>
      <c r="F68" s="162">
        <v>250</v>
      </c>
      <c r="G68" s="40">
        <f t="shared" si="3"/>
        <v>50000</v>
      </c>
    </row>
    <row r="69" spans="1:9" ht="13.5" customHeight="1" x14ac:dyDescent="0.25">
      <c r="A69" s="21"/>
      <c r="B69" s="113" t="s">
        <v>30</v>
      </c>
      <c r="C69" s="114"/>
      <c r="D69" s="114"/>
      <c r="E69" s="114"/>
      <c r="F69" s="115"/>
      <c r="G69" s="116">
        <f>SUM(G47:G68)</f>
        <v>6193380.2985500004</v>
      </c>
    </row>
    <row r="70" spans="1:9" ht="12" customHeight="1" x14ac:dyDescent="0.25">
      <c r="A70" s="2"/>
      <c r="B70" s="117"/>
      <c r="C70" s="118"/>
      <c r="D70" s="118"/>
      <c r="E70" s="119"/>
      <c r="F70" s="120"/>
      <c r="G70" s="121"/>
    </row>
    <row r="71" spans="1:9" ht="12" customHeight="1" x14ac:dyDescent="0.25">
      <c r="A71" s="5"/>
      <c r="B71" s="83" t="s">
        <v>31</v>
      </c>
      <c r="C71" s="84"/>
      <c r="D71" s="85"/>
      <c r="E71" s="85"/>
      <c r="F71" s="86"/>
      <c r="G71" s="87"/>
    </row>
    <row r="72" spans="1:9" ht="24" customHeight="1" x14ac:dyDescent="0.25">
      <c r="A72" s="5"/>
      <c r="B72" s="122" t="s">
        <v>32</v>
      </c>
      <c r="C72" s="101" t="s">
        <v>28</v>
      </c>
      <c r="D72" s="101" t="s">
        <v>29</v>
      </c>
      <c r="E72" s="122" t="s">
        <v>17</v>
      </c>
      <c r="F72" s="101" t="s">
        <v>18</v>
      </c>
      <c r="G72" s="122" t="s">
        <v>19</v>
      </c>
    </row>
    <row r="73" spans="1:9" ht="16.5" customHeight="1" x14ac:dyDescent="0.25">
      <c r="A73" s="21"/>
      <c r="B73" s="123" t="s">
        <v>57</v>
      </c>
      <c r="C73" s="39" t="s">
        <v>57</v>
      </c>
      <c r="D73" s="39" t="s">
        <v>57</v>
      </c>
      <c r="E73" s="38" t="s">
        <v>57</v>
      </c>
      <c r="F73" s="40" t="s">
        <v>57</v>
      </c>
      <c r="G73" s="40"/>
    </row>
    <row r="74" spans="1:9" ht="13.5" customHeight="1" x14ac:dyDescent="0.25">
      <c r="A74" s="5"/>
      <c r="B74" s="124" t="s">
        <v>33</v>
      </c>
      <c r="C74" s="125"/>
      <c r="D74" s="125"/>
      <c r="E74" s="126"/>
      <c r="F74" s="127"/>
      <c r="G74" s="128">
        <f>SUM(G73)</f>
        <v>0</v>
      </c>
      <c r="I74" s="48"/>
    </row>
    <row r="75" spans="1:9" ht="12" customHeight="1" x14ac:dyDescent="0.25">
      <c r="A75" s="2"/>
      <c r="B75" s="129"/>
      <c r="C75" s="129"/>
      <c r="D75" s="129"/>
      <c r="E75" s="129"/>
      <c r="F75" s="130"/>
      <c r="G75" s="131"/>
    </row>
    <row r="76" spans="1:9" ht="12" customHeight="1" x14ac:dyDescent="0.25">
      <c r="A76" s="21"/>
      <c r="B76" s="132" t="s">
        <v>34</v>
      </c>
      <c r="C76" s="133"/>
      <c r="D76" s="133"/>
      <c r="E76" s="133"/>
      <c r="F76" s="133"/>
      <c r="G76" s="134">
        <f>G28+G33+G42+G69+G74</f>
        <v>16093380.29855</v>
      </c>
    </row>
    <row r="77" spans="1:9" ht="12" customHeight="1" x14ac:dyDescent="0.25">
      <c r="A77" s="21"/>
      <c r="B77" s="135" t="s">
        <v>35</v>
      </c>
      <c r="C77" s="136"/>
      <c r="D77" s="136"/>
      <c r="E77" s="136"/>
      <c r="F77" s="136"/>
      <c r="G77" s="137">
        <f>G76*0.05</f>
        <v>804669.01492750004</v>
      </c>
    </row>
    <row r="78" spans="1:9" ht="12" customHeight="1" x14ac:dyDescent="0.25">
      <c r="A78" s="21"/>
      <c r="B78" s="138" t="s">
        <v>36</v>
      </c>
      <c r="C78" s="139"/>
      <c r="D78" s="139"/>
      <c r="E78" s="139"/>
      <c r="F78" s="139"/>
      <c r="G78" s="140">
        <f>G77+G76</f>
        <v>16898049.313477501</v>
      </c>
    </row>
    <row r="79" spans="1:9" ht="12" customHeight="1" x14ac:dyDescent="0.25">
      <c r="A79" s="21"/>
      <c r="B79" s="135" t="s">
        <v>37</v>
      </c>
      <c r="C79" s="136"/>
      <c r="D79" s="136"/>
      <c r="E79" s="136"/>
      <c r="F79" s="136"/>
      <c r="G79" s="137">
        <f>G12</f>
        <v>30000000</v>
      </c>
    </row>
    <row r="80" spans="1:9" ht="12" customHeight="1" x14ac:dyDescent="0.25">
      <c r="A80" s="21"/>
      <c r="B80" s="141" t="s">
        <v>38</v>
      </c>
      <c r="C80" s="142"/>
      <c r="D80" s="142"/>
      <c r="E80" s="142"/>
      <c r="F80" s="142"/>
      <c r="G80" s="134">
        <f>G79-G78</f>
        <v>13101950.686522499</v>
      </c>
    </row>
    <row r="81" spans="1:7" ht="12" customHeight="1" x14ac:dyDescent="0.25">
      <c r="A81" s="21"/>
      <c r="B81" s="22" t="s">
        <v>39</v>
      </c>
      <c r="C81" s="23"/>
      <c r="D81" s="23"/>
      <c r="E81" s="23"/>
      <c r="F81" s="23"/>
      <c r="G81" s="44"/>
    </row>
    <row r="82" spans="1:7" ht="12.75" customHeight="1" thickBot="1" x14ac:dyDescent="0.3">
      <c r="A82" s="21"/>
      <c r="B82" s="24"/>
      <c r="C82" s="23"/>
      <c r="D82" s="23"/>
      <c r="E82" s="23"/>
      <c r="F82" s="23"/>
      <c r="G82" s="44"/>
    </row>
    <row r="83" spans="1:7" ht="12" customHeight="1" x14ac:dyDescent="0.25">
      <c r="A83" s="21"/>
      <c r="B83" s="27" t="s">
        <v>40</v>
      </c>
      <c r="C83" s="28"/>
      <c r="D83" s="28"/>
      <c r="E83" s="28"/>
      <c r="F83" s="29"/>
      <c r="G83" s="44"/>
    </row>
    <row r="84" spans="1:7" ht="12" customHeight="1" x14ac:dyDescent="0.25">
      <c r="A84" s="21"/>
      <c r="B84" s="30" t="s">
        <v>41</v>
      </c>
      <c r="C84" s="20"/>
      <c r="D84" s="20"/>
      <c r="E84" s="20"/>
      <c r="F84" s="31"/>
      <c r="G84" s="44"/>
    </row>
    <row r="85" spans="1:7" ht="12" customHeight="1" x14ac:dyDescent="0.25">
      <c r="A85" s="21"/>
      <c r="B85" s="30" t="s">
        <v>42</v>
      </c>
      <c r="C85" s="20"/>
      <c r="D85" s="20"/>
      <c r="E85" s="20"/>
      <c r="F85" s="31"/>
      <c r="G85" s="44"/>
    </row>
    <row r="86" spans="1:7" ht="12" customHeight="1" x14ac:dyDescent="0.25">
      <c r="A86" s="21"/>
      <c r="B86" s="30" t="s">
        <v>43</v>
      </c>
      <c r="C86" s="20"/>
      <c r="D86" s="20"/>
      <c r="E86" s="20"/>
      <c r="F86" s="31"/>
      <c r="G86" s="44"/>
    </row>
    <row r="87" spans="1:7" ht="12" customHeight="1" x14ac:dyDescent="0.25">
      <c r="A87" s="21"/>
      <c r="B87" s="30" t="s">
        <v>44</v>
      </c>
      <c r="C87" s="20"/>
      <c r="D87" s="20"/>
      <c r="E87" s="20"/>
      <c r="F87" s="31"/>
      <c r="G87" s="44"/>
    </row>
    <row r="88" spans="1:7" ht="12" customHeight="1" x14ac:dyDescent="0.25">
      <c r="A88" s="21"/>
      <c r="B88" s="30" t="s">
        <v>45</v>
      </c>
      <c r="C88" s="20"/>
      <c r="D88" s="20"/>
      <c r="E88" s="20"/>
      <c r="F88" s="31"/>
      <c r="G88" s="44"/>
    </row>
    <row r="89" spans="1:7" ht="12.75" customHeight="1" thickBot="1" x14ac:dyDescent="0.3">
      <c r="A89" s="21"/>
      <c r="B89" s="32" t="s">
        <v>46</v>
      </c>
      <c r="C89" s="33"/>
      <c r="D89" s="33"/>
      <c r="E89" s="33"/>
      <c r="F89" s="34"/>
      <c r="G89" s="44"/>
    </row>
    <row r="90" spans="1:7" ht="12.75" customHeight="1" x14ac:dyDescent="0.25">
      <c r="A90" s="21"/>
      <c r="B90" s="25"/>
      <c r="C90" s="20"/>
      <c r="D90" s="20"/>
      <c r="E90" s="20"/>
      <c r="F90" s="20"/>
      <c r="G90" s="44"/>
    </row>
    <row r="91" spans="1:7" ht="15" customHeight="1" thickBot="1" x14ac:dyDescent="0.3">
      <c r="A91" s="21"/>
      <c r="B91" s="177" t="s">
        <v>47</v>
      </c>
      <c r="C91" s="178"/>
      <c r="D91" s="144"/>
      <c r="E91" s="145"/>
      <c r="F91" s="18"/>
      <c r="G91" s="44"/>
    </row>
    <row r="92" spans="1:7" ht="12" customHeight="1" x14ac:dyDescent="0.25">
      <c r="A92" s="21"/>
      <c r="B92" s="146" t="s">
        <v>32</v>
      </c>
      <c r="C92" s="147" t="s">
        <v>48</v>
      </c>
      <c r="D92" s="148" t="s">
        <v>49</v>
      </c>
      <c r="E92" s="145"/>
      <c r="F92" s="18"/>
      <c r="G92" s="44"/>
    </row>
    <row r="93" spans="1:7" ht="12" customHeight="1" x14ac:dyDescent="0.25">
      <c r="A93" s="21"/>
      <c r="B93" s="149" t="s">
        <v>50</v>
      </c>
      <c r="C93" s="150">
        <f>G28</f>
        <v>9900000</v>
      </c>
      <c r="D93" s="151">
        <f>(C93/C99)</f>
        <v>0.58586644034137025</v>
      </c>
      <c r="E93" s="145"/>
      <c r="F93" s="18"/>
      <c r="G93" s="44"/>
    </row>
    <row r="94" spans="1:7" ht="12" customHeight="1" x14ac:dyDescent="0.25">
      <c r="A94" s="21"/>
      <c r="B94" s="149" t="s">
        <v>51</v>
      </c>
      <c r="C94" s="150">
        <f>G33</f>
        <v>0</v>
      </c>
      <c r="D94" s="151">
        <v>0</v>
      </c>
      <c r="E94" s="145"/>
      <c r="F94" s="18"/>
      <c r="G94" s="44"/>
    </row>
    <row r="95" spans="1:7" ht="12" customHeight="1" x14ac:dyDescent="0.25">
      <c r="A95" s="21"/>
      <c r="B95" s="149" t="s">
        <v>52</v>
      </c>
      <c r="C95" s="150">
        <f>G42</f>
        <v>0</v>
      </c>
      <c r="D95" s="151">
        <f>(C95/C99)</f>
        <v>0</v>
      </c>
      <c r="E95" s="145"/>
      <c r="F95" s="18"/>
      <c r="G95" s="44"/>
    </row>
    <row r="96" spans="1:7" ht="12" customHeight="1" x14ac:dyDescent="0.25">
      <c r="A96" s="21"/>
      <c r="B96" s="149" t="s">
        <v>27</v>
      </c>
      <c r="C96" s="150">
        <f>G69</f>
        <v>6193380.2985500004</v>
      </c>
      <c r="D96" s="151">
        <f>(C96/C99)</f>
        <v>0.36651451203958202</v>
      </c>
      <c r="E96" s="145"/>
      <c r="F96" s="18"/>
      <c r="G96" s="44"/>
    </row>
    <row r="97" spans="1:7" ht="12" customHeight="1" x14ac:dyDescent="0.25">
      <c r="A97" s="21"/>
      <c r="B97" s="149" t="s">
        <v>53</v>
      </c>
      <c r="C97" s="152">
        <f>G74</f>
        <v>0</v>
      </c>
      <c r="D97" s="151">
        <f>(C97/C99)</f>
        <v>0</v>
      </c>
      <c r="E97" s="153"/>
      <c r="F97" s="19"/>
      <c r="G97" s="44"/>
    </row>
    <row r="98" spans="1:7" ht="12" customHeight="1" x14ac:dyDescent="0.25">
      <c r="A98" s="21"/>
      <c r="B98" s="149" t="s">
        <v>54</v>
      </c>
      <c r="C98" s="152">
        <f>G77</f>
        <v>804669.01492750004</v>
      </c>
      <c r="D98" s="151">
        <f>(C98/C99)</f>
        <v>4.7619047619047616E-2</v>
      </c>
      <c r="E98" s="153"/>
      <c r="F98" s="19"/>
      <c r="G98" s="44"/>
    </row>
    <row r="99" spans="1:7" ht="12.75" customHeight="1" thickBot="1" x14ac:dyDescent="0.3">
      <c r="A99" s="21"/>
      <c r="B99" s="154" t="s">
        <v>55</v>
      </c>
      <c r="C99" s="155">
        <f>SUM(C93:C98)</f>
        <v>16898049.313477501</v>
      </c>
      <c r="D99" s="156">
        <f>SUM(D93:D98)</f>
        <v>1</v>
      </c>
      <c r="E99" s="153"/>
      <c r="F99" s="19"/>
      <c r="G99" s="44"/>
    </row>
    <row r="100" spans="1:7" ht="12" customHeight="1" x14ac:dyDescent="0.25">
      <c r="A100" s="21"/>
      <c r="B100" s="157"/>
      <c r="C100" s="158"/>
      <c r="D100" s="158"/>
      <c r="E100" s="158"/>
      <c r="F100" s="23"/>
      <c r="G100" s="44"/>
    </row>
    <row r="101" spans="1:7" ht="12.75" customHeight="1" thickBot="1" x14ac:dyDescent="0.3">
      <c r="A101" s="21"/>
      <c r="B101" s="143"/>
      <c r="C101" s="158"/>
      <c r="D101" s="158"/>
      <c r="E101" s="158"/>
      <c r="F101" s="23"/>
      <c r="G101" s="44"/>
    </row>
    <row r="102" spans="1:7" ht="12" customHeight="1" thickBot="1" x14ac:dyDescent="0.3">
      <c r="A102" s="21"/>
      <c r="B102" s="174" t="s">
        <v>63</v>
      </c>
      <c r="C102" s="175"/>
      <c r="D102" s="175"/>
      <c r="E102" s="176"/>
      <c r="F102" s="19"/>
      <c r="G102" s="44"/>
    </row>
    <row r="103" spans="1:7" ht="12" customHeight="1" x14ac:dyDescent="0.25">
      <c r="A103" s="21"/>
      <c r="B103" s="159" t="s">
        <v>61</v>
      </c>
      <c r="C103" s="160">
        <v>25000</v>
      </c>
      <c r="D103" s="160">
        <f>G9</f>
        <v>30000</v>
      </c>
      <c r="E103" s="160">
        <v>35000</v>
      </c>
      <c r="F103" s="35"/>
      <c r="G103" s="45"/>
    </row>
    <row r="104" spans="1:7" ht="12.75" customHeight="1" thickBot="1" x14ac:dyDescent="0.3">
      <c r="A104" s="21"/>
      <c r="B104" s="154" t="s">
        <v>62</v>
      </c>
      <c r="C104" s="155">
        <f>(G78/C103)</f>
        <v>675.92197253910001</v>
      </c>
      <c r="D104" s="155">
        <f>(G78/D103)</f>
        <v>563.26831044925007</v>
      </c>
      <c r="E104" s="161">
        <f>(G78/E103)</f>
        <v>482.80140895650004</v>
      </c>
      <c r="F104" s="35"/>
      <c r="G104" s="45"/>
    </row>
    <row r="105" spans="1:7" ht="15.6" customHeight="1" x14ac:dyDescent="0.25">
      <c r="A105" s="21"/>
      <c r="B105" s="26" t="s">
        <v>56</v>
      </c>
      <c r="C105" s="20"/>
      <c r="D105" s="20"/>
      <c r="E105" s="20"/>
      <c r="F105" s="20"/>
      <c r="G105" s="46"/>
    </row>
  </sheetData>
  <mergeCells count="9">
    <mergeCell ref="E9:F9"/>
    <mergeCell ref="E14:F14"/>
    <mergeCell ref="E15:F15"/>
    <mergeCell ref="B17:G17"/>
    <mergeCell ref="B102:E102"/>
    <mergeCell ref="B91:C91"/>
    <mergeCell ref="E13:F13"/>
    <mergeCell ref="E11:F11"/>
    <mergeCell ref="E10:F10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mantención</vt:lpstr>
      <vt:lpstr>'Frutilla mantención'!Área_de_impresión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2022-06-22T20:04:34Z</cp:lastPrinted>
  <dcterms:created xsi:type="dcterms:W3CDTF">2020-11-27T12:49:26Z</dcterms:created>
  <dcterms:modified xsi:type="dcterms:W3CDTF">2022-06-22T20:04:36Z</dcterms:modified>
</cp:coreProperties>
</file>