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Frutilla estab." sheetId="17" r:id="rId1"/>
    <sheet name="trigo" sheetId="33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7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13" i="17"/>
  <c r="G68" i="17"/>
  <c r="G67" i="17"/>
  <c r="G66" i="17"/>
  <c r="G65" i="17"/>
  <c r="G64" i="17"/>
  <c r="G63" i="17"/>
  <c r="G62" i="17"/>
  <c r="G61" i="17"/>
  <c r="G59" i="17"/>
  <c r="G57" i="17"/>
  <c r="G56" i="17"/>
  <c r="G55" i="17"/>
  <c r="G53" i="17"/>
  <c r="G52" i="17"/>
  <c r="G51" i="17"/>
  <c r="G50" i="17"/>
  <c r="G49" i="17"/>
  <c r="G47" i="17"/>
  <c r="G41" i="17"/>
  <c r="G40" i="17"/>
  <c r="G39" i="17"/>
  <c r="G29" i="17"/>
  <c r="G28" i="17"/>
  <c r="G27" i="17"/>
  <c r="G26" i="17"/>
  <c r="G25" i="17"/>
  <c r="G24" i="17"/>
  <c r="G23" i="17"/>
  <c r="G22" i="17"/>
  <c r="F59" i="33" l="1"/>
  <c r="B87" i="33" s="1"/>
  <c r="F44" i="33"/>
  <c r="B86" i="33" s="1"/>
  <c r="F30" i="33"/>
  <c r="G79" i="17"/>
  <c r="G73" i="17"/>
  <c r="G74" i="17" s="1"/>
  <c r="C97" i="17" s="1"/>
  <c r="G35" i="17"/>
  <c r="C94" i="17" s="1"/>
  <c r="G30" i="17"/>
  <c r="F67" i="33" l="1"/>
  <c r="F68" i="33" s="1"/>
  <c r="B89" i="33" s="1"/>
  <c r="B84" i="33"/>
  <c r="G42" i="17"/>
  <c r="C95" i="17" s="1"/>
  <c r="G69" i="17"/>
  <c r="C96" i="17" s="1"/>
  <c r="C93" i="17"/>
  <c r="F69" i="33" l="1"/>
  <c r="C95" i="33" s="1"/>
  <c r="G76" i="17"/>
  <c r="G77" i="17" s="1"/>
  <c r="G78" i="17" s="1"/>
  <c r="B90" i="33"/>
  <c r="C87" i="33" s="1"/>
  <c r="D95" i="33" l="1"/>
  <c r="F71" i="33"/>
  <c r="B95" i="33"/>
  <c r="C86" i="33"/>
  <c r="C85" i="33"/>
  <c r="C88" i="33"/>
  <c r="C89" i="33"/>
  <c r="C84" i="33"/>
  <c r="C98" i="17"/>
  <c r="C99" i="17" s="1"/>
  <c r="D98" i="17" s="1"/>
  <c r="E104" i="17"/>
  <c r="D104" i="17"/>
  <c r="C104" i="17"/>
  <c r="G80" i="17"/>
  <c r="C90" i="33" l="1"/>
  <c r="D97" i="17"/>
  <c r="D94" i="17"/>
  <c r="D95" i="17"/>
  <c r="D96" i="17"/>
  <c r="D93" i="17"/>
  <c r="D99" i="17" l="1"/>
</calcChain>
</file>

<file path=xl/sharedStrings.xml><?xml version="1.0" encoding="utf-8"?>
<sst xmlns="http://schemas.openxmlformats.org/spreadsheetml/2006/main" count="345" uniqueCount="157">
  <si>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</si>
  <si>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</si>
  <si>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</si>
  <si>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</si>
  <si>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</si>
  <si>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</si>
  <si>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</si>
  <si>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</si>
  <si>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</si>
  <si>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</si>
  <si>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</si>
  <si>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</si>
  <si>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</si>
  <si>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</si>
  <si>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</si>
  <si>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</si>
  <si>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</si>
  <si>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</si>
  <si>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</si>
  <si>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</si>
  <si>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</si>
  <si>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</si>
  <si>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</si>
  <si>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</si>
  <si>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</si>
  <si>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</si>
  <si>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</si>
  <si>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</si>
  <si>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</si>
  <si>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</si>
  <si>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</si>
  <si>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</si>
  <si>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</si>
  <si>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</si>
  <si>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</si>
  <si>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</si>
  <si>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</si>
  <si>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</si>
  <si>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</si>
  <si>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</si>
  <si>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</si>
  <si>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</si>
  <si>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</si>
  <si>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</si>
  <si>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</si>
  <si>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</si>
  <si>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</si>
  <si>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</si>
  <si>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</si>
  <si>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</si>
  <si>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</si>
  <si>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</si>
  <si>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</si>
  <si>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</si>
  <si>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</si>
  <si>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</si>
  <si>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</si>
  <si>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</si>
  <si>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</si>
  <si>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</si>
  <si>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</si>
  <si>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</si>
  <si>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</si>
  <si>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</si>
  <si>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SEMILLAS</t>
  </si>
  <si>
    <t>Super Fosfato Triple</t>
  </si>
  <si>
    <t>FUNGICIDA</t>
  </si>
  <si>
    <t>Rendimiento (u/hà)</t>
  </si>
  <si>
    <t>Costo unitario ($/u) (*)</t>
  </si>
  <si>
    <t>RENDIMIENTO (Kg/Há.)</t>
  </si>
  <si>
    <t>Rastraje</t>
  </si>
  <si>
    <t>Sacos</t>
  </si>
  <si>
    <t>MEDIO</t>
  </si>
  <si>
    <t>BIO BIO</t>
  </si>
  <si>
    <t>CONCEPCION</t>
  </si>
  <si>
    <t>VENTA FERIAS</t>
  </si>
  <si>
    <t>Plantación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</si>
  <si>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</si>
  <si>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</si>
  <si>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</si>
  <si>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</si>
  <si>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</si>
  <si>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</si>
  <si>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</si>
  <si>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</si>
  <si>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</si>
  <si>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</si>
  <si>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</si>
  <si>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KG</t>
  </si>
  <si>
    <t>marzo</t>
  </si>
  <si>
    <t>Enero-Febrero</t>
  </si>
  <si>
    <t>ENERO</t>
  </si>
  <si>
    <t>Anual</t>
  </si>
  <si>
    <t>lt</t>
  </si>
  <si>
    <t>ESCENARIOS COSTO UNITARIO  ($/U)</t>
  </si>
  <si>
    <t>Frutilla 01 estab.</t>
  </si>
  <si>
    <t>HERITAGE</t>
  </si>
  <si>
    <t>Area</t>
  </si>
  <si>
    <t>nov-marzo</t>
  </si>
  <si>
    <t>PRECIO ESPERADO ($/Kg)</t>
  </si>
  <si>
    <t>dic-enero</t>
  </si>
  <si>
    <t>Colocar mulch</t>
  </si>
  <si>
    <t>Control malezas</t>
  </si>
  <si>
    <t>Fertiriego</t>
  </si>
  <si>
    <t>Pasar culrtivador</t>
  </si>
  <si>
    <t>enero-marzo</t>
  </si>
  <si>
    <t>Acarreo insumo e imple.cosecha</t>
  </si>
  <si>
    <t>Aplic. Agroquimicos</t>
  </si>
  <si>
    <t>Cosecha(2)</t>
  </si>
  <si>
    <t>nov- marzo</t>
  </si>
  <si>
    <t>Aradura cincel</t>
  </si>
  <si>
    <t>Platabanda y post.mulch</t>
  </si>
  <si>
    <t>trato maquina</t>
  </si>
  <si>
    <t>Planta Frutilla</t>
  </si>
  <si>
    <t>Diciembre-Febrero</t>
  </si>
  <si>
    <t>Cal (40 kg)</t>
  </si>
  <si>
    <t>Fertiliz.basal(mezcla)</t>
  </si>
  <si>
    <t>Fertiliz.basal(sulfomag)</t>
  </si>
  <si>
    <t>Fertiliz.basal(fertiyeso)</t>
  </si>
  <si>
    <t>Stimplex</t>
  </si>
  <si>
    <t>Metalaxil MZ</t>
  </si>
  <si>
    <t>Trichoderma</t>
  </si>
  <si>
    <t>Pilatus</t>
  </si>
  <si>
    <t>MOLUSQUICIDA</t>
  </si>
  <si>
    <t>Clartex</t>
  </si>
  <si>
    <t xml:space="preserve">Mulch </t>
  </si>
  <si>
    <t>Análisis suelo</t>
  </si>
  <si>
    <t>Noviembre-Diciembre</t>
  </si>
  <si>
    <t>Desinfecc.suelo Furadan</t>
  </si>
  <si>
    <t>Biorend</t>
  </si>
  <si>
    <t>Cerco malla 5014*1,2 mt</t>
  </si>
  <si>
    <t>rollos</t>
  </si>
  <si>
    <t>Alambre púa Nº12 1/2"*275 mt</t>
  </si>
  <si>
    <t>Grapas</t>
  </si>
  <si>
    <t>Estacas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</si>
  <si>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</si>
  <si>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</si>
  <si>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</si>
  <si>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</si>
  <si>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</si>
  <si>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</si>
  <si>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</si>
  <si>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</si>
  <si>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</si>
  <si>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</si>
  <si>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</si>
  <si>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</si>
  <si>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</si>
  <si>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</si>
  <si>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</si>
  <si>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</si>
  <si>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</si>
  <si>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</si>
  <si>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 xml:space="preserve"> SEQUÍAS HELADAS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</si>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</sst>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_-* #,##0.00_-;\-* #,##0.00_-;_-* &quot;-&quot;??_-;_-@_-"/>
    <numFmt numFmtId="169" formatCode="#,##0_ ;\-#,##0\ "/>
  </numFmts>
  <fonts count="3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theme="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8AAEE4"/>
        <bgColor indexed="64"/>
      </patternFill>
    </fill>
  </fills>
  <borders count="7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3">
    <xf numFmtId="0" fontId="0" fillId="0" borderId="0" applyNumberFormat="0" applyFill="0" applyBorder="0" applyProtection="0"/>
    <xf numFmtId="0" fontId="21" fillId="0" borderId="19"/>
    <xf numFmtId="168" fontId="24" fillId="0" borderId="19" applyFont="0" applyFill="0" applyBorder="0" applyAlignment="0" applyProtection="0"/>
  </cellStyleXfs>
  <cellXfs count="288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5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6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6" fontId="13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7" fontId="20" fillId="10" borderId="52" xfId="0" applyNumberFormat="1" applyFont="1" applyFill="1" applyBorder="1"/>
    <xf numFmtId="0" fontId="15" fillId="0" borderId="59" xfId="1" applyFont="1" applyBorder="1" applyAlignment="1">
      <alignment horizontal="center"/>
    </xf>
    <xf numFmtId="167" fontId="20" fillId="10" borderId="64" xfId="0" applyNumberFormat="1" applyFont="1" applyFill="1" applyBorder="1"/>
    <xf numFmtId="167" fontId="13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1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1" applyFont="1" applyFill="1" applyBorder="1" applyAlignment="1">
      <alignment horizontal="center"/>
    </xf>
    <xf numFmtId="0" fontId="22" fillId="10" borderId="62" xfId="1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1" applyFont="1" applyBorder="1" applyAlignment="1">
      <alignment horizontal="center"/>
    </xf>
    <xf numFmtId="167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7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1" applyFont="1" applyBorder="1" applyAlignment="1">
      <alignment horizontal="left"/>
    </xf>
    <xf numFmtId="167" fontId="20" fillId="0" borderId="57" xfId="1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5" fillId="0" borderId="58" xfId="1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7" fontId="15" fillId="0" borderId="59" xfId="1" applyNumberFormat="1" applyFont="1" applyBorder="1" applyAlignment="1">
      <alignment horizontal="right"/>
    </xf>
    <xf numFmtId="167" fontId="22" fillId="0" borderId="71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1" applyNumberFormat="1" applyFont="1" applyFill="1" applyBorder="1"/>
    <xf numFmtId="0" fontId="22" fillId="10" borderId="58" xfId="1" applyFont="1" applyFill="1" applyBorder="1" applyAlignment="1">
      <alignment horizontal="left" vertical="center" wrapText="1"/>
    </xf>
    <xf numFmtId="0" fontId="22" fillId="10" borderId="58" xfId="1" applyFont="1" applyFill="1" applyBorder="1" applyAlignment="1">
      <alignment wrapText="1"/>
    </xf>
    <xf numFmtId="0" fontId="22" fillId="10" borderId="61" xfId="1" applyFont="1" applyFill="1" applyBorder="1" applyAlignment="1">
      <alignment horizontal="left"/>
    </xf>
    <xf numFmtId="0" fontId="20" fillId="10" borderId="54" xfId="1" applyFont="1" applyFill="1" applyBorder="1" applyAlignment="1">
      <alignment horizontal="left"/>
    </xf>
    <xf numFmtId="0" fontId="20" fillId="10" borderId="55" xfId="1" applyFont="1" applyFill="1" applyBorder="1" applyAlignment="1">
      <alignment horizontal="center"/>
    </xf>
    <xf numFmtId="3" fontId="20" fillId="10" borderId="56" xfId="1" applyNumberFormat="1" applyFont="1" applyFill="1" applyBorder="1"/>
    <xf numFmtId="0" fontId="20" fillId="10" borderId="59" xfId="1" applyFont="1" applyFill="1" applyBorder="1" applyAlignment="1">
      <alignment horizontal="center"/>
    </xf>
    <xf numFmtId="3" fontId="20" fillId="10" borderId="60" xfId="1" applyNumberFormat="1" applyFont="1" applyFill="1" applyBorder="1"/>
    <xf numFmtId="0" fontId="20" fillId="10" borderId="62" xfId="1" applyFont="1" applyFill="1" applyBorder="1" applyAlignment="1">
      <alignment horizontal="center"/>
    </xf>
    <xf numFmtId="3" fontId="20" fillId="10" borderId="63" xfId="1" applyNumberFormat="1" applyFont="1" applyFill="1" applyBorder="1"/>
    <xf numFmtId="0" fontId="20" fillId="10" borderId="58" xfId="1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1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1" applyFont="1" applyFill="1" applyBorder="1" applyAlignment="1">
      <alignment horizontal="center"/>
    </xf>
    <xf numFmtId="3" fontId="22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72" xfId="0" applyFont="1" applyFill="1" applyBorder="1" applyAlignment="1"/>
    <xf numFmtId="49" fontId="29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/>
    <xf numFmtId="0" fontId="33" fillId="0" borderId="59" xfId="0" applyFont="1" applyBorder="1" applyAlignment="1">
      <alignment horizontal="center"/>
    </xf>
    <xf numFmtId="0" fontId="30" fillId="0" borderId="59" xfId="0" applyFont="1" applyBorder="1" applyAlignment="1">
      <alignment horizontal="center"/>
    </xf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5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6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6" fillId="8" borderId="30" xfId="0" applyNumberFormat="1" applyFont="1" applyFill="1" applyBorder="1" applyAlignment="1">
      <alignment vertical="center"/>
    </xf>
    <xf numFmtId="49" fontId="36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6" fillId="2" borderId="32" xfId="0" applyNumberFormat="1" applyFont="1" applyFill="1" applyBorder="1" applyAlignment="1">
      <alignment vertical="center"/>
    </xf>
    <xf numFmtId="3" fontId="36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9" fontId="36" fillId="2" borderId="5" xfId="0" applyNumberFormat="1" applyFont="1" applyFill="1" applyBorder="1" applyAlignment="1">
      <alignment vertical="center"/>
    </xf>
    <xf numFmtId="166" fontId="36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6" fillId="8" borderId="34" xfId="0" applyNumberFormat="1" applyFont="1" applyFill="1" applyBorder="1" applyAlignment="1">
      <alignment vertical="center"/>
    </xf>
    <xf numFmtId="166" fontId="36" fillId="8" borderId="35" xfId="0" applyNumberFormat="1" applyFont="1" applyFill="1" applyBorder="1" applyAlignment="1">
      <alignment vertical="center"/>
    </xf>
    <xf numFmtId="9" fontId="36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6" fillId="8" borderId="49" xfId="0" applyNumberFormat="1" applyFont="1" applyFill="1" applyBorder="1" applyAlignment="1">
      <alignment vertical="center"/>
    </xf>
    <xf numFmtId="0" fontId="36" fillId="7" borderId="19" xfId="0" applyFont="1" applyFill="1" applyBorder="1" applyAlignment="1">
      <alignment vertical="center"/>
    </xf>
    <xf numFmtId="165" fontId="36" fillId="2" borderId="19" xfId="0" applyNumberFormat="1" applyFont="1" applyFill="1" applyBorder="1" applyAlignment="1">
      <alignment vertical="center"/>
    </xf>
    <xf numFmtId="166" fontId="36" fillId="8" borderId="36" xfId="0" applyNumberFormat="1" applyFont="1" applyFill="1" applyBorder="1" applyAlignment="1">
      <alignment vertical="center"/>
    </xf>
    <xf numFmtId="0" fontId="4" fillId="2" borderId="74" xfId="0" applyFont="1" applyFill="1" applyBorder="1" applyAlignment="1">
      <alignment wrapText="1"/>
    </xf>
    <xf numFmtId="14" fontId="4" fillId="2" borderId="74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4" xfId="0" applyFont="1" applyFill="1" applyBorder="1" applyAlignment="1">
      <alignment horizontal="justify" wrapText="1"/>
    </xf>
    <xf numFmtId="0" fontId="4" fillId="2" borderId="74" xfId="0" applyFont="1" applyFill="1" applyBorder="1" applyAlignment="1">
      <alignment horizontal="left"/>
    </xf>
    <xf numFmtId="49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3" fontId="4" fillId="2" borderId="74" xfId="0" applyNumberFormat="1" applyFont="1" applyFill="1" applyBorder="1" applyAlignment="1"/>
    <xf numFmtId="0" fontId="4" fillId="2" borderId="19" xfId="0" applyFont="1" applyFill="1" applyBorder="1" applyAlignment="1">
      <alignment horizontal="center" vertical="center"/>
    </xf>
    <xf numFmtId="49" fontId="29" fillId="3" borderId="19" xfId="0" applyNumberFormat="1" applyFont="1" applyFill="1" applyBorder="1" applyAlignment="1">
      <alignment horizontal="center" vertical="center"/>
    </xf>
    <xf numFmtId="169" fontId="7" fillId="3" borderId="19" xfId="0" applyNumberFormat="1" applyFont="1" applyFill="1" applyBorder="1" applyAlignment="1">
      <alignment vertical="center"/>
    </xf>
    <xf numFmtId="0" fontId="4" fillId="2" borderId="74" xfId="0" applyFont="1" applyFill="1" applyBorder="1" applyAlignment="1">
      <alignment horizontal="center"/>
    </xf>
    <xf numFmtId="0" fontId="29" fillId="5" borderId="19" xfId="0" applyFont="1" applyFill="1" applyBorder="1" applyAlignment="1">
      <alignment vertical="center"/>
    </xf>
    <xf numFmtId="165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5" fontId="29" fillId="3" borderId="19" xfId="0" applyNumberFormat="1" applyFont="1" applyFill="1" applyBorder="1" applyAlignment="1">
      <alignment vertical="center"/>
    </xf>
    <xf numFmtId="165" fontId="29" fillId="6" borderId="19" xfId="0" applyNumberFormat="1" applyFont="1" applyFill="1" applyBorder="1" applyAlignment="1">
      <alignment vertical="center"/>
    </xf>
    <xf numFmtId="3" fontId="36" fillId="8" borderId="50" xfId="0" applyNumberFormat="1" applyFont="1" applyFill="1" applyBorder="1" applyAlignment="1">
      <alignment vertical="center"/>
    </xf>
    <xf numFmtId="3" fontId="36" fillId="8" borderId="51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horizontal="left" wrapText="1"/>
    </xf>
    <xf numFmtId="0" fontId="30" fillId="10" borderId="59" xfId="0" applyFont="1" applyFill="1" applyBorder="1" applyAlignment="1">
      <alignment horizontal="right" wrapText="1"/>
    </xf>
    <xf numFmtId="0" fontId="30" fillId="10" borderId="59" xfId="0" applyFont="1" applyFill="1" applyBorder="1" applyAlignment="1">
      <alignment horizontal="right"/>
    </xf>
    <xf numFmtId="0" fontId="30" fillId="10" borderId="59" xfId="0" applyFont="1" applyFill="1" applyBorder="1" applyAlignment="1">
      <alignment horizontal="left"/>
    </xf>
    <xf numFmtId="0" fontId="30" fillId="10" borderId="60" xfId="0" applyFont="1" applyFill="1" applyBorder="1" applyAlignment="1">
      <alignment horizontal="left"/>
    </xf>
    <xf numFmtId="3" fontId="30" fillId="10" borderId="59" xfId="0" applyNumberFormat="1" applyFont="1" applyFill="1" applyBorder="1" applyAlignment="1">
      <alignment horizontal="right"/>
    </xf>
    <xf numFmtId="17" fontId="30" fillId="10" borderId="59" xfId="0" applyNumberFormat="1" applyFont="1" applyFill="1" applyBorder="1" applyAlignment="1">
      <alignment horizontal="right"/>
    </xf>
    <xf numFmtId="0" fontId="30" fillId="10" borderId="59" xfId="0" applyFont="1" applyFill="1" applyBorder="1" applyAlignment="1">
      <alignment horizontal="right" vertical="center" wrapText="1"/>
    </xf>
    <xf numFmtId="0" fontId="30" fillId="0" borderId="59" xfId="0" applyFont="1" applyBorder="1" applyAlignment="1">
      <alignment horizontal="right" wrapText="1"/>
    </xf>
    <xf numFmtId="0" fontId="30" fillId="10" borderId="59" xfId="0" applyFont="1" applyFill="1" applyBorder="1" applyAlignment="1">
      <alignment horizontal="center"/>
    </xf>
    <xf numFmtId="0" fontId="30" fillId="0" borderId="59" xfId="0" applyFont="1" applyBorder="1" applyAlignment="1">
      <alignment horizontal="left"/>
    </xf>
    <xf numFmtId="3" fontId="30" fillId="0" borderId="59" xfId="0" applyNumberFormat="1" applyFont="1" applyBorder="1" applyAlignment="1">
      <alignment horizontal="right"/>
    </xf>
    <xf numFmtId="3" fontId="33" fillId="0" borderId="59" xfId="0" applyNumberFormat="1" applyFont="1" applyBorder="1"/>
    <xf numFmtId="0" fontId="33" fillId="0" borderId="59" xfId="0" applyFont="1" applyFill="1" applyBorder="1"/>
    <xf numFmtId="3" fontId="33" fillId="0" borderId="59" xfId="0" applyNumberFormat="1" applyFont="1" applyBorder="1" applyAlignment="1">
      <alignment horizontal="right"/>
    </xf>
    <xf numFmtId="0" fontId="30" fillId="0" borderId="59" xfId="0" applyFont="1" applyBorder="1" applyAlignment="1">
      <alignment horizontal="left" vertical="center" wrapText="1"/>
    </xf>
    <xf numFmtId="0" fontId="33" fillId="0" borderId="59" xfId="1" applyFont="1" applyBorder="1"/>
    <xf numFmtId="0" fontId="33" fillId="0" borderId="59" xfId="1" applyFont="1" applyBorder="1" applyAlignment="1">
      <alignment horizontal="center"/>
    </xf>
    <xf numFmtId="164" fontId="33" fillId="0" borderId="59" xfId="0" applyNumberFormat="1" applyFont="1" applyBorder="1" applyAlignment="1">
      <alignment horizontal="center"/>
    </xf>
    <xf numFmtId="169" fontId="33" fillId="0" borderId="59" xfId="0" applyNumberFormat="1" applyFont="1" applyBorder="1"/>
    <xf numFmtId="0" fontId="30" fillId="0" borderId="59" xfId="0" applyFont="1" applyBorder="1" applyAlignment="1">
      <alignment horizontal="right"/>
    </xf>
    <xf numFmtId="3" fontId="33" fillId="0" borderId="59" xfId="1" applyNumberFormat="1" applyFont="1" applyBorder="1" applyAlignment="1">
      <alignment horizontal="right"/>
    </xf>
    <xf numFmtId="0" fontId="30" fillId="0" borderId="59" xfId="0" applyFont="1" applyBorder="1" applyAlignment="1">
      <alignment horizontal="center" vertical="center" wrapText="1"/>
    </xf>
    <xf numFmtId="0" fontId="34" fillId="10" borderId="59" xfId="0" applyFont="1" applyFill="1" applyBorder="1" applyAlignment="1">
      <alignment wrapText="1"/>
    </xf>
    <xf numFmtId="0" fontId="34" fillId="10" borderId="59" xfId="0" applyFont="1" applyFill="1" applyBorder="1" applyAlignment="1">
      <alignment horizontal="right" wrapText="1"/>
    </xf>
    <xf numFmtId="0" fontId="34" fillId="10" borderId="59" xfId="0" applyFont="1" applyFill="1" applyBorder="1" applyAlignment="1">
      <alignment horizontal="center" wrapText="1"/>
    </xf>
    <xf numFmtId="3" fontId="33" fillId="10" borderId="59" xfId="0" applyNumberFormat="1" applyFont="1" applyFill="1" applyBorder="1"/>
    <xf numFmtId="0" fontId="35" fillId="0" borderId="59" xfId="0" applyFont="1" applyBorder="1" applyAlignment="1">
      <alignment horizontal="left"/>
    </xf>
    <xf numFmtId="0" fontId="30" fillId="10" borderId="59" xfId="0" applyFont="1" applyFill="1" applyBorder="1"/>
    <xf numFmtId="3" fontId="30" fillId="10" borderId="59" xfId="0" applyNumberFormat="1" applyFont="1" applyFill="1" applyBorder="1"/>
    <xf numFmtId="49" fontId="32" fillId="3" borderId="19" xfId="0" applyNumberFormat="1" applyFont="1" applyFill="1" applyBorder="1" applyAlignment="1">
      <alignment horizontal="center" vertical="center"/>
    </xf>
    <xf numFmtId="0" fontId="32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6" fillId="9" borderId="38" xfId="0" applyFont="1" applyFill="1" applyBorder="1" applyAlignment="1">
      <alignment vertical="center"/>
    </xf>
    <xf numFmtId="0" fontId="31" fillId="12" borderId="19" xfId="0" applyFont="1" applyFill="1" applyBorder="1" applyAlignment="1">
      <alignment wrapText="1"/>
    </xf>
    <xf numFmtId="0" fontId="30" fillId="10" borderId="59" xfId="0" applyFont="1" applyFill="1" applyBorder="1" applyAlignment="1">
      <alignment horizontal="left" wrapText="1"/>
    </xf>
    <xf numFmtId="0" fontId="30" fillId="10" borderId="60" xfId="0" applyFont="1" applyFill="1" applyBorder="1" applyAlignment="1">
      <alignment horizontal="left" wrapText="1"/>
    </xf>
    <xf numFmtId="0" fontId="30" fillId="0" borderId="59" xfId="0" applyFont="1" applyBorder="1" applyAlignment="1">
      <alignment horizontal="left"/>
    </xf>
    <xf numFmtId="0" fontId="30" fillId="0" borderId="60" xfId="0" applyFont="1" applyBorder="1" applyAlignment="1">
      <alignment horizontal="left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6" fillId="11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  <xf numFmtId="14" fontId="30" fillId="0" borderId="59" xfId="0" applyNumberFormat="1" applyFont="1" applyBorder="1" applyAlignment="1">
      <alignment horizontal="right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AAEE4"/>
      <color rgb="FF88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0</xdr:row>
      <xdr:rowOff>171450</xdr:rowOff>
    </xdr:from>
    <xdr:to>
      <xdr:col>7</xdr:col>
      <xdr:colOff>9524</xdr:colOff>
      <xdr:row>8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171450"/>
          <a:ext cx="587692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105"/>
  <sheetViews>
    <sheetView tabSelected="1" workbookViewId="0">
      <selection activeCell="J8" sqref="J8"/>
    </sheetView>
  </sheetViews>
  <sheetFormatPr baseColWidth="10" defaultRowHeight="12.75" x14ac:dyDescent="0.25"/>
  <cols>
    <col min="1" max="1" width="11.42578125" style="171"/>
    <col min="2" max="2" width="18.5703125" style="171" customWidth="1"/>
    <col min="3" max="3" width="15.85546875" style="171" customWidth="1"/>
    <col min="4" max="5" width="11.42578125" style="171"/>
    <col min="6" max="6" width="15" style="171" customWidth="1"/>
    <col min="7" max="7" width="15.710937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3"/>
      <c r="D8" s="172"/>
      <c r="E8" s="173"/>
      <c r="F8" s="173"/>
      <c r="G8" s="173"/>
    </row>
    <row r="9" spans="2:7" x14ac:dyDescent="0.25">
      <c r="B9" s="186"/>
      <c r="C9" s="186"/>
      <c r="D9" s="175"/>
      <c r="E9" s="186"/>
      <c r="F9" s="186"/>
      <c r="G9" s="186"/>
    </row>
    <row r="10" spans="2:7" x14ac:dyDescent="0.25">
      <c r="B10" s="174" t="s">
        <v>0</v>
      </c>
      <c r="C10" s="239" t="s">
        <v>95</v>
      </c>
      <c r="D10" s="175"/>
      <c r="E10" s="272" t="s">
        <v>69</v>
      </c>
      <c r="F10" s="272"/>
      <c r="G10" s="243">
        <v>40000</v>
      </c>
    </row>
    <row r="11" spans="2:7" ht="15" customHeight="1" x14ac:dyDescent="0.25">
      <c r="B11" s="238" t="s">
        <v>1</v>
      </c>
      <c r="C11" s="247" t="s">
        <v>96</v>
      </c>
      <c r="D11" s="175"/>
      <c r="E11" s="273" t="s">
        <v>2</v>
      </c>
      <c r="F11" s="274"/>
      <c r="G11" s="244" t="s">
        <v>98</v>
      </c>
    </row>
    <row r="12" spans="2:7" x14ac:dyDescent="0.25">
      <c r="B12" s="238" t="s">
        <v>3</v>
      </c>
      <c r="C12" s="240" t="s">
        <v>72</v>
      </c>
      <c r="D12" s="175"/>
      <c r="E12" s="273" t="s">
        <v>99</v>
      </c>
      <c r="F12" s="274"/>
      <c r="G12" s="243">
        <v>1500</v>
      </c>
    </row>
    <row r="13" spans="2:7" ht="15" customHeight="1" x14ac:dyDescent="0.25">
      <c r="B13" s="238" t="s">
        <v>5</v>
      </c>
      <c r="C13" s="240" t="s">
        <v>73</v>
      </c>
      <c r="D13" s="175"/>
      <c r="E13" s="241" t="s">
        <v>6</v>
      </c>
      <c r="F13" s="242"/>
      <c r="G13" s="243">
        <f>G10*G12</f>
        <v>60000000</v>
      </c>
    </row>
    <row r="14" spans="2:7" x14ac:dyDescent="0.25">
      <c r="B14" s="238" t="s">
        <v>7</v>
      </c>
      <c r="C14" s="240" t="s">
        <v>74</v>
      </c>
      <c r="D14" s="175"/>
      <c r="E14" s="273" t="s">
        <v>8</v>
      </c>
      <c r="F14" s="274"/>
      <c r="G14" s="245" t="s">
        <v>75</v>
      </c>
    </row>
    <row r="15" spans="2:7" x14ac:dyDescent="0.25">
      <c r="B15" s="238" t="s">
        <v>9</v>
      </c>
      <c r="C15" s="240" t="s">
        <v>97</v>
      </c>
      <c r="D15" s="175"/>
      <c r="E15" s="273" t="s">
        <v>10</v>
      </c>
      <c r="F15" s="274"/>
      <c r="G15" s="244" t="s">
        <v>98</v>
      </c>
    </row>
    <row r="16" spans="2:7" x14ac:dyDescent="0.25">
      <c r="B16" s="238" t="s">
        <v>11</v>
      </c>
      <c r="C16" s="287">
        <v>44727</v>
      </c>
      <c r="D16" s="175"/>
      <c r="E16" s="275" t="s">
        <v>12</v>
      </c>
      <c r="F16" s="276"/>
      <c r="G16" s="246" t="s">
        <v>153</v>
      </c>
    </row>
    <row r="17" spans="2:7" x14ac:dyDescent="0.25">
      <c r="B17" s="214"/>
      <c r="C17" s="215"/>
      <c r="D17" s="173"/>
      <c r="E17" s="216"/>
      <c r="F17" s="216"/>
      <c r="G17" s="217"/>
    </row>
    <row r="18" spans="2:7" x14ac:dyDescent="0.25">
      <c r="B18" s="268" t="s">
        <v>13</v>
      </c>
      <c r="C18" s="269"/>
      <c r="D18" s="269"/>
      <c r="E18" s="269"/>
      <c r="F18" s="269"/>
      <c r="G18" s="269"/>
    </row>
    <row r="19" spans="2:7" x14ac:dyDescent="0.25">
      <c r="B19" s="216"/>
      <c r="C19" s="218"/>
      <c r="D19" s="218"/>
      <c r="E19" s="218"/>
      <c r="F19" s="216"/>
      <c r="G19" s="216"/>
    </row>
    <row r="20" spans="2:7" x14ac:dyDescent="0.25">
      <c r="B20" s="219" t="s">
        <v>14</v>
      </c>
      <c r="C20" s="181"/>
      <c r="D20" s="181"/>
      <c r="E20" s="181"/>
      <c r="F20" s="181"/>
      <c r="G20" s="181"/>
    </row>
    <row r="21" spans="2:7" x14ac:dyDescent="0.25">
      <c r="B21" s="220" t="s">
        <v>15</v>
      </c>
      <c r="C21" s="220" t="s">
        <v>16</v>
      </c>
      <c r="D21" s="220" t="s">
        <v>17</v>
      </c>
      <c r="E21" s="220" t="s">
        <v>18</v>
      </c>
      <c r="F21" s="220" t="s">
        <v>19</v>
      </c>
      <c r="G21" s="220" t="s">
        <v>20</v>
      </c>
    </row>
    <row r="22" spans="2:7" x14ac:dyDescent="0.25">
      <c r="B22" s="248" t="s">
        <v>76</v>
      </c>
      <c r="C22" s="177" t="s">
        <v>21</v>
      </c>
      <c r="D22" s="249">
        <v>25</v>
      </c>
      <c r="E22" s="177" t="s">
        <v>100</v>
      </c>
      <c r="F22" s="250">
        <v>30000</v>
      </c>
      <c r="G22" s="250">
        <f t="shared" ref="G22:G29" si="0">F22*D22</f>
        <v>750000</v>
      </c>
    </row>
    <row r="23" spans="2:7" x14ac:dyDescent="0.25">
      <c r="B23" s="251" t="s">
        <v>101</v>
      </c>
      <c r="C23" s="176" t="s">
        <v>21</v>
      </c>
      <c r="D23" s="252">
        <v>6</v>
      </c>
      <c r="E23" s="176" t="s">
        <v>100</v>
      </c>
      <c r="F23" s="250">
        <v>30000</v>
      </c>
      <c r="G23" s="250">
        <f t="shared" si="0"/>
        <v>180000</v>
      </c>
    </row>
    <row r="24" spans="2:7" x14ac:dyDescent="0.25">
      <c r="B24" s="248" t="s">
        <v>102</v>
      </c>
      <c r="C24" s="176" t="s">
        <v>21</v>
      </c>
      <c r="D24" s="252">
        <v>10</v>
      </c>
      <c r="E24" s="176" t="s">
        <v>92</v>
      </c>
      <c r="F24" s="250">
        <v>30000</v>
      </c>
      <c r="G24" s="250">
        <f t="shared" si="0"/>
        <v>300000</v>
      </c>
    </row>
    <row r="25" spans="2:7" x14ac:dyDescent="0.25">
      <c r="B25" s="248" t="s">
        <v>103</v>
      </c>
      <c r="C25" s="176" t="s">
        <v>21</v>
      </c>
      <c r="D25" s="252">
        <v>15</v>
      </c>
      <c r="E25" s="176" t="s">
        <v>92</v>
      </c>
      <c r="F25" s="250">
        <v>30000</v>
      </c>
      <c r="G25" s="250">
        <f t="shared" si="0"/>
        <v>450000</v>
      </c>
    </row>
    <row r="26" spans="2:7" x14ac:dyDescent="0.25">
      <c r="B26" s="248" t="s">
        <v>104</v>
      </c>
      <c r="C26" s="176" t="s">
        <v>21</v>
      </c>
      <c r="D26" s="252">
        <v>4</v>
      </c>
      <c r="E26" s="176" t="s">
        <v>105</v>
      </c>
      <c r="F26" s="250">
        <v>30000</v>
      </c>
      <c r="G26" s="250">
        <f t="shared" si="0"/>
        <v>120000</v>
      </c>
    </row>
    <row r="27" spans="2:7" ht="25.5" x14ac:dyDescent="0.25">
      <c r="B27" s="253" t="s">
        <v>106</v>
      </c>
      <c r="C27" s="176" t="s">
        <v>21</v>
      </c>
      <c r="D27" s="252">
        <v>10</v>
      </c>
      <c r="E27" s="176" t="s">
        <v>92</v>
      </c>
      <c r="F27" s="250">
        <v>30000</v>
      </c>
      <c r="G27" s="250">
        <f t="shared" si="0"/>
        <v>300000</v>
      </c>
    </row>
    <row r="28" spans="2:7" x14ac:dyDescent="0.25">
      <c r="B28" s="248" t="s">
        <v>107</v>
      </c>
      <c r="C28" s="176" t="s">
        <v>21</v>
      </c>
      <c r="D28" s="249">
        <v>12</v>
      </c>
      <c r="E28" s="176" t="s">
        <v>92</v>
      </c>
      <c r="F28" s="250">
        <v>30000</v>
      </c>
      <c r="G28" s="250">
        <f t="shared" si="0"/>
        <v>360000</v>
      </c>
    </row>
    <row r="29" spans="2:7" x14ac:dyDescent="0.25">
      <c r="B29" s="248" t="s">
        <v>108</v>
      </c>
      <c r="C29" s="176" t="s">
        <v>88</v>
      </c>
      <c r="D29" s="249">
        <v>40000</v>
      </c>
      <c r="E29" s="176" t="s">
        <v>109</v>
      </c>
      <c r="F29" s="250">
        <v>300</v>
      </c>
      <c r="G29" s="250">
        <f t="shared" si="0"/>
        <v>12000000</v>
      </c>
    </row>
    <row r="30" spans="2:7" x14ac:dyDescent="0.25">
      <c r="B30" s="221" t="s">
        <v>22</v>
      </c>
      <c r="C30" s="222"/>
      <c r="D30" s="222"/>
      <c r="E30" s="222"/>
      <c r="F30" s="224"/>
      <c r="G30" s="224">
        <f>SUM(G22:G29)</f>
        <v>14460000</v>
      </c>
    </row>
    <row r="31" spans="2:7" x14ac:dyDescent="0.25">
      <c r="B31" s="216"/>
      <c r="C31" s="216"/>
      <c r="D31" s="216"/>
      <c r="E31" s="216"/>
      <c r="F31" s="225"/>
      <c r="G31" s="225"/>
    </row>
    <row r="32" spans="2:7" x14ac:dyDescent="0.25">
      <c r="B32" s="219" t="s">
        <v>23</v>
      </c>
      <c r="C32" s="226"/>
      <c r="D32" s="226"/>
      <c r="E32" s="226"/>
      <c r="F32" s="181"/>
      <c r="G32" s="181"/>
    </row>
    <row r="33" spans="2:7" x14ac:dyDescent="0.25">
      <c r="B33" s="227" t="s">
        <v>15</v>
      </c>
      <c r="C33" s="220" t="s">
        <v>16</v>
      </c>
      <c r="D33" s="220" t="s">
        <v>17</v>
      </c>
      <c r="E33" s="227" t="s">
        <v>18</v>
      </c>
      <c r="F33" s="220" t="s">
        <v>19</v>
      </c>
      <c r="G33" s="227" t="s">
        <v>20</v>
      </c>
    </row>
    <row r="34" spans="2:7" x14ac:dyDescent="0.25">
      <c r="B34" s="254"/>
      <c r="C34" s="255"/>
      <c r="D34" s="256"/>
      <c r="E34" s="255"/>
      <c r="F34" s="249"/>
      <c r="G34" s="257">
        <f>D34*F34</f>
        <v>0</v>
      </c>
    </row>
    <row r="35" spans="2:7" x14ac:dyDescent="0.25">
      <c r="B35" s="221" t="s">
        <v>24</v>
      </c>
      <c r="C35" s="222"/>
      <c r="D35" s="222"/>
      <c r="E35" s="222"/>
      <c r="F35" s="223"/>
      <c r="G35" s="228">
        <f>SUM(G34:G34)</f>
        <v>0</v>
      </c>
    </row>
    <row r="36" spans="2:7" x14ac:dyDescent="0.25">
      <c r="B36" s="216"/>
      <c r="C36" s="216"/>
      <c r="D36" s="216"/>
      <c r="E36" s="216"/>
      <c r="F36" s="225"/>
      <c r="G36" s="225"/>
    </row>
    <row r="37" spans="2:7" x14ac:dyDescent="0.25">
      <c r="B37" s="219" t="s">
        <v>25</v>
      </c>
      <c r="C37" s="226"/>
      <c r="D37" s="226"/>
      <c r="E37" s="226"/>
      <c r="F37" s="181"/>
      <c r="G37" s="181"/>
    </row>
    <row r="38" spans="2:7" x14ac:dyDescent="0.25">
      <c r="B38" s="227" t="s">
        <v>15</v>
      </c>
      <c r="C38" s="227" t="s">
        <v>16</v>
      </c>
      <c r="D38" s="227" t="s">
        <v>17</v>
      </c>
      <c r="E38" s="227" t="s">
        <v>18</v>
      </c>
      <c r="F38" s="220" t="s">
        <v>19</v>
      </c>
      <c r="G38" s="227" t="s">
        <v>20</v>
      </c>
    </row>
    <row r="39" spans="2:7" x14ac:dyDescent="0.25">
      <c r="B39" s="248" t="s">
        <v>110</v>
      </c>
      <c r="C39" s="177" t="s">
        <v>26</v>
      </c>
      <c r="D39" s="258">
        <v>1</v>
      </c>
      <c r="E39" s="177" t="s">
        <v>90</v>
      </c>
      <c r="F39" s="249">
        <v>45000</v>
      </c>
      <c r="G39" s="259">
        <f>D39*F39</f>
        <v>45000</v>
      </c>
    </row>
    <row r="40" spans="2:7" x14ac:dyDescent="0.25">
      <c r="B40" s="248" t="s">
        <v>70</v>
      </c>
      <c r="C40" s="177" t="s">
        <v>26</v>
      </c>
      <c r="D40" s="258">
        <v>3</v>
      </c>
      <c r="E40" s="177" t="s">
        <v>90</v>
      </c>
      <c r="F40" s="249">
        <v>45000</v>
      </c>
      <c r="G40" s="259">
        <f>D40*F40</f>
        <v>135000</v>
      </c>
    </row>
    <row r="41" spans="2:7" x14ac:dyDescent="0.25">
      <c r="B41" s="253" t="s">
        <v>111</v>
      </c>
      <c r="C41" s="260" t="s">
        <v>112</v>
      </c>
      <c r="D41" s="258">
        <v>1</v>
      </c>
      <c r="E41" s="177" t="s">
        <v>90</v>
      </c>
      <c r="F41" s="249">
        <v>350000</v>
      </c>
      <c r="G41" s="259">
        <f>D41*F41</f>
        <v>350000</v>
      </c>
    </row>
    <row r="42" spans="2:7" x14ac:dyDescent="0.25">
      <c r="B42" s="221" t="s">
        <v>28</v>
      </c>
      <c r="C42" s="222"/>
      <c r="D42" s="222"/>
      <c r="E42" s="222"/>
      <c r="F42" s="224"/>
      <c r="G42" s="224">
        <f>SUM(G39:G41)</f>
        <v>530000</v>
      </c>
    </row>
    <row r="43" spans="2:7" x14ac:dyDescent="0.25">
      <c r="B43" s="216"/>
      <c r="C43" s="216"/>
      <c r="D43" s="216"/>
      <c r="E43" s="216"/>
      <c r="F43" s="225"/>
      <c r="G43" s="225"/>
    </row>
    <row r="44" spans="2:7" x14ac:dyDescent="0.25">
      <c r="B44" s="219" t="s">
        <v>29</v>
      </c>
      <c r="C44" s="226"/>
      <c r="D44" s="226"/>
      <c r="E44" s="226"/>
      <c r="F44" s="181"/>
      <c r="G44" s="181"/>
    </row>
    <row r="45" spans="2:7" ht="25.5" x14ac:dyDescent="0.25">
      <c r="B45" s="220" t="s">
        <v>30</v>
      </c>
      <c r="C45" s="220" t="s">
        <v>31</v>
      </c>
      <c r="D45" s="220" t="s">
        <v>32</v>
      </c>
      <c r="E45" s="220" t="s">
        <v>18</v>
      </c>
      <c r="F45" s="220" t="s">
        <v>19</v>
      </c>
      <c r="G45" s="220" t="s">
        <v>20</v>
      </c>
    </row>
    <row r="46" spans="2:7" x14ac:dyDescent="0.25">
      <c r="B46" s="261" t="s">
        <v>64</v>
      </c>
      <c r="C46" s="261"/>
      <c r="D46" s="262"/>
      <c r="E46" s="261"/>
      <c r="F46" s="263"/>
      <c r="G46" s="261"/>
    </row>
    <row r="47" spans="2:7" x14ac:dyDescent="0.25">
      <c r="B47" s="248" t="s">
        <v>113</v>
      </c>
      <c r="C47" s="177" t="s">
        <v>16</v>
      </c>
      <c r="D47" s="258">
        <v>55000</v>
      </c>
      <c r="E47" s="177" t="s">
        <v>114</v>
      </c>
      <c r="F47" s="249">
        <v>180</v>
      </c>
      <c r="G47" s="264">
        <f t="shared" ref="G47:G68" si="1">F47*D47</f>
        <v>9900000</v>
      </c>
    </row>
    <row r="48" spans="2:7" x14ac:dyDescent="0.25">
      <c r="B48" s="265" t="s">
        <v>33</v>
      </c>
      <c r="C48" s="177"/>
      <c r="D48" s="258"/>
      <c r="E48" s="177"/>
      <c r="F48" s="249"/>
      <c r="G48" s="264"/>
    </row>
    <row r="49" spans="2:7" x14ac:dyDescent="0.25">
      <c r="B49" s="248" t="s">
        <v>115</v>
      </c>
      <c r="C49" s="177" t="s">
        <v>34</v>
      </c>
      <c r="D49" s="258">
        <v>2400</v>
      </c>
      <c r="E49" s="177" t="s">
        <v>92</v>
      </c>
      <c r="F49" s="249">
        <v>65</v>
      </c>
      <c r="G49" s="264">
        <f>F49*D49</f>
        <v>156000</v>
      </c>
    </row>
    <row r="50" spans="2:7" x14ac:dyDescent="0.25">
      <c r="B50" s="253" t="s">
        <v>116</v>
      </c>
      <c r="C50" s="177" t="s">
        <v>34</v>
      </c>
      <c r="D50" s="258">
        <v>500</v>
      </c>
      <c r="E50" s="177" t="s">
        <v>92</v>
      </c>
      <c r="F50" s="249">
        <v>900</v>
      </c>
      <c r="G50" s="264">
        <f>F50*D50</f>
        <v>450000</v>
      </c>
    </row>
    <row r="51" spans="2:7" x14ac:dyDescent="0.25">
      <c r="B51" s="253" t="s">
        <v>117</v>
      </c>
      <c r="C51" s="177" t="s">
        <v>34</v>
      </c>
      <c r="D51" s="258">
        <v>150</v>
      </c>
      <c r="E51" s="177" t="s">
        <v>92</v>
      </c>
      <c r="F51" s="249">
        <v>350</v>
      </c>
      <c r="G51" s="264">
        <f>F51*D51</f>
        <v>52500</v>
      </c>
    </row>
    <row r="52" spans="2:7" x14ac:dyDescent="0.25">
      <c r="B52" s="253" t="s">
        <v>118</v>
      </c>
      <c r="C52" s="177" t="s">
        <v>34</v>
      </c>
      <c r="D52" s="258">
        <v>300</v>
      </c>
      <c r="E52" s="177" t="s">
        <v>92</v>
      </c>
      <c r="F52" s="249">
        <v>220</v>
      </c>
      <c r="G52" s="264">
        <f>F52*D52</f>
        <v>66000</v>
      </c>
    </row>
    <row r="53" spans="2:7" x14ac:dyDescent="0.25">
      <c r="B53" s="253" t="s">
        <v>119</v>
      </c>
      <c r="C53" s="177" t="s">
        <v>93</v>
      </c>
      <c r="D53" s="258">
        <v>5</v>
      </c>
      <c r="E53" s="177" t="s">
        <v>92</v>
      </c>
      <c r="F53" s="249">
        <v>20000</v>
      </c>
      <c r="G53" s="264">
        <f t="shared" ref="G53" si="2">F53*D53</f>
        <v>100000</v>
      </c>
    </row>
    <row r="54" spans="2:7" x14ac:dyDescent="0.25">
      <c r="B54" s="265" t="s">
        <v>66</v>
      </c>
      <c r="C54" s="177"/>
      <c r="D54" s="258"/>
      <c r="E54" s="177"/>
      <c r="F54" s="249"/>
      <c r="G54" s="264"/>
    </row>
    <row r="55" spans="2:7" x14ac:dyDescent="0.25">
      <c r="B55" s="253" t="s">
        <v>120</v>
      </c>
      <c r="C55" s="177" t="s">
        <v>34</v>
      </c>
      <c r="D55" s="258">
        <v>3</v>
      </c>
      <c r="E55" s="177" t="s">
        <v>92</v>
      </c>
      <c r="F55" s="249">
        <v>27000</v>
      </c>
      <c r="G55" s="264">
        <f t="shared" si="1"/>
        <v>81000</v>
      </c>
    </row>
    <row r="56" spans="2:7" x14ac:dyDescent="0.25">
      <c r="B56" s="253" t="s">
        <v>121</v>
      </c>
      <c r="C56" s="177" t="s">
        <v>93</v>
      </c>
      <c r="D56" s="258">
        <v>2</v>
      </c>
      <c r="E56" s="177" t="s">
        <v>92</v>
      </c>
      <c r="F56" s="249">
        <v>55000</v>
      </c>
      <c r="G56" s="264">
        <f t="shared" si="1"/>
        <v>110000</v>
      </c>
    </row>
    <row r="57" spans="2:7" x14ac:dyDescent="0.25">
      <c r="B57" s="253" t="s">
        <v>122</v>
      </c>
      <c r="C57" s="177" t="s">
        <v>93</v>
      </c>
      <c r="D57" s="258">
        <v>2</v>
      </c>
      <c r="E57" s="177" t="s">
        <v>92</v>
      </c>
      <c r="F57" s="249">
        <v>36000</v>
      </c>
      <c r="G57" s="264">
        <f t="shared" si="1"/>
        <v>72000</v>
      </c>
    </row>
    <row r="58" spans="2:7" x14ac:dyDescent="0.25">
      <c r="B58" s="265" t="s">
        <v>123</v>
      </c>
      <c r="C58" s="177"/>
      <c r="D58" s="258"/>
      <c r="E58" s="177"/>
      <c r="F58" s="249"/>
      <c r="G58" s="264"/>
    </row>
    <row r="59" spans="2:7" x14ac:dyDescent="0.25">
      <c r="B59" s="253" t="s">
        <v>124</v>
      </c>
      <c r="C59" s="177" t="s">
        <v>34</v>
      </c>
      <c r="D59" s="258">
        <v>5</v>
      </c>
      <c r="E59" s="177" t="s">
        <v>92</v>
      </c>
      <c r="F59" s="249">
        <v>18200</v>
      </c>
      <c r="G59" s="264">
        <f t="shared" si="1"/>
        <v>91000</v>
      </c>
    </row>
    <row r="60" spans="2:7" x14ac:dyDescent="0.25">
      <c r="B60" s="265" t="s">
        <v>36</v>
      </c>
      <c r="C60" s="177"/>
      <c r="D60" s="258"/>
      <c r="E60" s="177"/>
      <c r="F60" s="249"/>
      <c r="G60" s="264"/>
    </row>
    <row r="61" spans="2:7" x14ac:dyDescent="0.25">
      <c r="B61" s="248" t="s">
        <v>125</v>
      </c>
      <c r="C61" s="177" t="s">
        <v>34</v>
      </c>
      <c r="D61" s="258">
        <v>510</v>
      </c>
      <c r="E61" s="177" t="s">
        <v>90</v>
      </c>
      <c r="F61" s="249">
        <v>4500</v>
      </c>
      <c r="G61" s="264">
        <f>F61*D61</f>
        <v>2295000</v>
      </c>
    </row>
    <row r="62" spans="2:7" x14ac:dyDescent="0.25">
      <c r="B62" s="248" t="s">
        <v>126</v>
      </c>
      <c r="C62" s="177" t="s">
        <v>16</v>
      </c>
      <c r="D62" s="258">
        <v>1</v>
      </c>
      <c r="E62" s="177" t="s">
        <v>127</v>
      </c>
      <c r="F62" s="249">
        <v>68000</v>
      </c>
      <c r="G62" s="264">
        <f>F62*D62</f>
        <v>68000</v>
      </c>
    </row>
    <row r="63" spans="2:7" x14ac:dyDescent="0.25">
      <c r="B63" s="253" t="s">
        <v>128</v>
      </c>
      <c r="C63" s="177" t="s">
        <v>34</v>
      </c>
      <c r="D63" s="258">
        <v>15</v>
      </c>
      <c r="E63" s="177" t="s">
        <v>92</v>
      </c>
      <c r="F63" s="249">
        <v>30000</v>
      </c>
      <c r="G63" s="264">
        <f>F63*D63</f>
        <v>450000</v>
      </c>
    </row>
    <row r="64" spans="2:7" x14ac:dyDescent="0.25">
      <c r="B64" s="253" t="s">
        <v>129</v>
      </c>
      <c r="C64" s="177" t="s">
        <v>93</v>
      </c>
      <c r="D64" s="258">
        <v>15</v>
      </c>
      <c r="E64" s="177" t="s">
        <v>92</v>
      </c>
      <c r="F64" s="249">
        <v>3800</v>
      </c>
      <c r="G64" s="264">
        <f>F64*D64</f>
        <v>57000</v>
      </c>
    </row>
    <row r="65" spans="2:7" x14ac:dyDescent="0.25">
      <c r="B65" s="253" t="s">
        <v>130</v>
      </c>
      <c r="C65" s="177" t="s">
        <v>131</v>
      </c>
      <c r="D65" s="258">
        <v>4</v>
      </c>
      <c r="E65" s="177" t="s">
        <v>90</v>
      </c>
      <c r="F65" s="249">
        <v>75000</v>
      </c>
      <c r="G65" s="264">
        <f t="shared" si="1"/>
        <v>300000</v>
      </c>
    </row>
    <row r="66" spans="2:7" ht="25.5" x14ac:dyDescent="0.25">
      <c r="B66" s="253" t="s">
        <v>132</v>
      </c>
      <c r="C66" s="177" t="s">
        <v>131</v>
      </c>
      <c r="D66" s="258">
        <v>7</v>
      </c>
      <c r="E66" s="177" t="s">
        <v>90</v>
      </c>
      <c r="F66" s="249">
        <v>63200</v>
      </c>
      <c r="G66" s="264">
        <f t="shared" si="1"/>
        <v>442400</v>
      </c>
    </row>
    <row r="67" spans="2:7" x14ac:dyDescent="0.25">
      <c r="B67" s="253" t="s">
        <v>133</v>
      </c>
      <c r="C67" s="177" t="s">
        <v>34</v>
      </c>
      <c r="D67" s="258">
        <v>10</v>
      </c>
      <c r="E67" s="177" t="s">
        <v>90</v>
      </c>
      <c r="F67" s="249">
        <v>2200</v>
      </c>
      <c r="G67" s="264">
        <f t="shared" si="1"/>
        <v>22000</v>
      </c>
    </row>
    <row r="68" spans="2:7" x14ac:dyDescent="0.25">
      <c r="B68" s="248" t="s">
        <v>134</v>
      </c>
      <c r="C68" s="177" t="s">
        <v>16</v>
      </c>
      <c r="D68" s="258">
        <v>160</v>
      </c>
      <c r="E68" s="177" t="s">
        <v>90</v>
      </c>
      <c r="F68" s="249">
        <v>2900</v>
      </c>
      <c r="G68" s="264">
        <f t="shared" si="1"/>
        <v>464000</v>
      </c>
    </row>
    <row r="69" spans="2:7" x14ac:dyDescent="0.25">
      <c r="B69" s="221" t="s">
        <v>35</v>
      </c>
      <c r="C69" s="222"/>
      <c r="D69" s="222"/>
      <c r="E69" s="222"/>
      <c r="F69" s="224"/>
      <c r="G69" s="224">
        <f>SUM(G46:G68)</f>
        <v>15176900</v>
      </c>
    </row>
    <row r="70" spans="2:7" x14ac:dyDescent="0.25">
      <c r="B70" s="216"/>
      <c r="C70" s="216"/>
      <c r="D70" s="216"/>
      <c r="E70" s="229"/>
      <c r="F70" s="225"/>
      <c r="G70" s="225"/>
    </row>
    <row r="71" spans="2:7" x14ac:dyDescent="0.25">
      <c r="B71" s="219" t="s">
        <v>36</v>
      </c>
      <c r="C71" s="226"/>
      <c r="D71" s="226"/>
      <c r="E71" s="226"/>
      <c r="F71" s="181"/>
      <c r="G71" s="181"/>
    </row>
    <row r="72" spans="2:7" ht="25.5" x14ac:dyDescent="0.25">
      <c r="B72" s="227" t="s">
        <v>37</v>
      </c>
      <c r="C72" s="220" t="s">
        <v>31</v>
      </c>
      <c r="D72" s="220" t="s">
        <v>32</v>
      </c>
      <c r="E72" s="227" t="s">
        <v>18</v>
      </c>
      <c r="F72" s="220" t="s">
        <v>19</v>
      </c>
      <c r="G72" s="227" t="s">
        <v>20</v>
      </c>
    </row>
    <row r="73" spans="2:7" x14ac:dyDescent="0.25">
      <c r="B73" s="266"/>
      <c r="C73" s="247"/>
      <c r="D73" s="247"/>
      <c r="E73" s="247"/>
      <c r="F73" s="243"/>
      <c r="G73" s="267">
        <f>+F73*D73</f>
        <v>0</v>
      </c>
    </row>
    <row r="74" spans="2:7" x14ac:dyDescent="0.25">
      <c r="B74" s="221" t="s">
        <v>38</v>
      </c>
      <c r="C74" s="222"/>
      <c r="D74" s="222"/>
      <c r="E74" s="222"/>
      <c r="F74" s="223"/>
      <c r="G74" s="224">
        <f>SUM(G73:G73)</f>
        <v>0</v>
      </c>
    </row>
    <row r="75" spans="2:7" x14ac:dyDescent="0.25">
      <c r="B75" s="216"/>
      <c r="C75" s="216"/>
      <c r="D75" s="216"/>
      <c r="E75" s="216"/>
      <c r="F75" s="225"/>
      <c r="G75" s="225"/>
    </row>
    <row r="76" spans="2:7" x14ac:dyDescent="0.25">
      <c r="B76" s="219" t="s">
        <v>39</v>
      </c>
      <c r="C76" s="230"/>
      <c r="D76" s="230"/>
      <c r="E76" s="230"/>
      <c r="F76" s="230"/>
      <c r="G76" s="231">
        <f>G30+G35+G42+G69+G74</f>
        <v>30166900</v>
      </c>
    </row>
    <row r="77" spans="2:7" x14ac:dyDescent="0.25">
      <c r="B77" s="232" t="s">
        <v>40</v>
      </c>
      <c r="C77" s="233"/>
      <c r="D77" s="233"/>
      <c r="E77" s="233"/>
      <c r="F77" s="233"/>
      <c r="G77" s="234">
        <f>G76*0.05</f>
        <v>1508345</v>
      </c>
    </row>
    <row r="78" spans="2:7" x14ac:dyDescent="0.25">
      <c r="B78" s="219" t="s">
        <v>41</v>
      </c>
      <c r="C78" s="230"/>
      <c r="D78" s="230"/>
      <c r="E78" s="230"/>
      <c r="F78" s="230"/>
      <c r="G78" s="231">
        <f>G77+G76</f>
        <v>31675245</v>
      </c>
    </row>
    <row r="79" spans="2:7" x14ac:dyDescent="0.25">
      <c r="B79" s="232" t="s">
        <v>42</v>
      </c>
      <c r="C79" s="233"/>
      <c r="D79" s="233"/>
      <c r="E79" s="233"/>
      <c r="F79" s="233"/>
      <c r="G79" s="234">
        <f>G13</f>
        <v>60000000</v>
      </c>
    </row>
    <row r="80" spans="2:7" x14ac:dyDescent="0.25">
      <c r="B80" s="219" t="s">
        <v>43</v>
      </c>
      <c r="C80" s="230"/>
      <c r="D80" s="230"/>
      <c r="E80" s="230"/>
      <c r="F80" s="230"/>
      <c r="G80" s="235">
        <f>G79-G78</f>
        <v>28324755</v>
      </c>
    </row>
    <row r="81" spans="2:7" x14ac:dyDescent="0.25">
      <c r="B81" s="178" t="s">
        <v>155</v>
      </c>
      <c r="C81" s="179"/>
      <c r="D81" s="179"/>
      <c r="E81" s="179"/>
      <c r="F81" s="179"/>
      <c r="G81" s="180"/>
    </row>
    <row r="82" spans="2:7" ht="13.5" thickBot="1" x14ac:dyDescent="0.3">
      <c r="B82" s="181"/>
      <c r="C82" s="179"/>
      <c r="D82" s="179"/>
      <c r="E82" s="179"/>
      <c r="F82" s="179"/>
      <c r="G82" s="180"/>
    </row>
    <row r="83" spans="2:7" x14ac:dyDescent="0.25">
      <c r="B83" s="182" t="s">
        <v>156</v>
      </c>
      <c r="C83" s="183"/>
      <c r="D83" s="183"/>
      <c r="E83" s="183"/>
      <c r="F83" s="184"/>
      <c r="G83" s="180"/>
    </row>
    <row r="84" spans="2:7" x14ac:dyDescent="0.25">
      <c r="B84" s="185" t="s">
        <v>46</v>
      </c>
      <c r="C84" s="186"/>
      <c r="D84" s="186"/>
      <c r="E84" s="186"/>
      <c r="F84" s="187"/>
      <c r="G84" s="180"/>
    </row>
    <row r="85" spans="2:7" x14ac:dyDescent="0.25">
      <c r="B85" s="185" t="s">
        <v>47</v>
      </c>
      <c r="C85" s="186"/>
      <c r="D85" s="186"/>
      <c r="E85" s="186"/>
      <c r="F85" s="187"/>
      <c r="G85" s="180"/>
    </row>
    <row r="86" spans="2:7" x14ac:dyDescent="0.25">
      <c r="B86" s="185" t="s">
        <v>48</v>
      </c>
      <c r="C86" s="186"/>
      <c r="D86" s="186"/>
      <c r="E86" s="186"/>
      <c r="F86" s="187"/>
      <c r="G86" s="180"/>
    </row>
    <row r="87" spans="2:7" x14ac:dyDescent="0.25">
      <c r="B87" s="185" t="s">
        <v>49</v>
      </c>
      <c r="C87" s="186"/>
      <c r="D87" s="186"/>
      <c r="E87" s="186"/>
      <c r="F87" s="187"/>
      <c r="G87" s="180"/>
    </row>
    <row r="88" spans="2:7" x14ac:dyDescent="0.25">
      <c r="B88" s="185" t="s">
        <v>50</v>
      </c>
      <c r="C88" s="186"/>
      <c r="D88" s="186"/>
      <c r="E88" s="186"/>
      <c r="F88" s="187"/>
      <c r="G88" s="180"/>
    </row>
    <row r="89" spans="2:7" ht="13.5" thickBot="1" x14ac:dyDescent="0.3">
      <c r="B89" s="188" t="s">
        <v>51</v>
      </c>
      <c r="C89" s="189"/>
      <c r="D89" s="189"/>
      <c r="E89" s="189"/>
      <c r="F89" s="190"/>
      <c r="G89" s="180"/>
    </row>
    <row r="90" spans="2:7" x14ac:dyDescent="0.25">
      <c r="B90" s="181"/>
      <c r="C90" s="186"/>
      <c r="D90" s="186"/>
      <c r="E90" s="186"/>
      <c r="F90" s="186"/>
      <c r="G90" s="180"/>
    </row>
    <row r="91" spans="2:7" ht="13.5" thickBot="1" x14ac:dyDescent="0.3">
      <c r="B91" s="270" t="s">
        <v>52</v>
      </c>
      <c r="C91" s="271"/>
      <c r="D91" s="191"/>
      <c r="E91" s="192"/>
      <c r="F91" s="192"/>
      <c r="G91" s="180"/>
    </row>
    <row r="92" spans="2:7" x14ac:dyDescent="0.25">
      <c r="B92" s="193" t="s">
        <v>37</v>
      </c>
      <c r="C92" s="194" t="s">
        <v>53</v>
      </c>
      <c r="D92" s="195" t="s">
        <v>54</v>
      </c>
      <c r="E92" s="192"/>
      <c r="F92" s="192"/>
      <c r="G92" s="180"/>
    </row>
    <row r="93" spans="2:7" x14ac:dyDescent="0.25">
      <c r="B93" s="196" t="s">
        <v>55</v>
      </c>
      <c r="C93" s="197">
        <f>G30</f>
        <v>14460000</v>
      </c>
      <c r="D93" s="198">
        <f>(C93/C99)</f>
        <v>0.45650791335631341</v>
      </c>
      <c r="E93" s="192"/>
      <c r="F93" s="192"/>
      <c r="G93" s="180"/>
    </row>
    <row r="94" spans="2:7" x14ac:dyDescent="0.25">
      <c r="B94" s="196" t="s">
        <v>56</v>
      </c>
      <c r="C94" s="199">
        <f>G35</f>
        <v>0</v>
      </c>
      <c r="D94" s="198">
        <f>C94/C99</f>
        <v>0</v>
      </c>
      <c r="E94" s="192"/>
      <c r="F94" s="192"/>
      <c r="G94" s="180"/>
    </row>
    <row r="95" spans="2:7" x14ac:dyDescent="0.25">
      <c r="B95" s="196" t="s">
        <v>57</v>
      </c>
      <c r="C95" s="197">
        <f>G42</f>
        <v>530000</v>
      </c>
      <c r="D95" s="198">
        <f>(C95/C99)</f>
        <v>1.6732309410708582E-2</v>
      </c>
      <c r="E95" s="192"/>
      <c r="F95" s="192"/>
      <c r="G95" s="180"/>
    </row>
    <row r="96" spans="2:7" x14ac:dyDescent="0.25">
      <c r="B96" s="196" t="s">
        <v>30</v>
      </c>
      <c r="C96" s="197">
        <f>G69</f>
        <v>15176900</v>
      </c>
      <c r="D96" s="198">
        <f>(C96/C99)</f>
        <v>0.47914072961393039</v>
      </c>
      <c r="E96" s="192"/>
      <c r="F96" s="192"/>
      <c r="G96" s="180"/>
    </row>
    <row r="97" spans="2:7" x14ac:dyDescent="0.25">
      <c r="B97" s="196" t="s">
        <v>58</v>
      </c>
      <c r="C97" s="200">
        <f>G74</f>
        <v>0</v>
      </c>
      <c r="D97" s="198">
        <f>(C97/C99)</f>
        <v>0</v>
      </c>
      <c r="E97" s="201"/>
      <c r="F97" s="201"/>
      <c r="G97" s="180"/>
    </row>
    <row r="98" spans="2:7" x14ac:dyDescent="0.25">
      <c r="B98" s="196" t="s">
        <v>59</v>
      </c>
      <c r="C98" s="200">
        <f>G77</f>
        <v>1508345</v>
      </c>
      <c r="D98" s="198">
        <f>(C98/C99)</f>
        <v>4.7619047619047616E-2</v>
      </c>
      <c r="E98" s="201"/>
      <c r="F98" s="201"/>
      <c r="G98" s="180"/>
    </row>
    <row r="99" spans="2:7" ht="13.5" thickBot="1" x14ac:dyDescent="0.3">
      <c r="B99" s="202" t="s">
        <v>60</v>
      </c>
      <c r="C99" s="203">
        <f>SUM(C93:C98)</f>
        <v>31675245</v>
      </c>
      <c r="D99" s="204">
        <f>SUM(D93:D98)</f>
        <v>1</v>
      </c>
      <c r="E99" s="201"/>
      <c r="F99" s="201"/>
      <c r="G99" s="180"/>
    </row>
    <row r="100" spans="2:7" x14ac:dyDescent="0.25">
      <c r="B100" s="181"/>
      <c r="C100" s="179"/>
      <c r="D100" s="179"/>
      <c r="E100" s="179"/>
      <c r="F100" s="179"/>
      <c r="G100" s="180"/>
    </row>
    <row r="101" spans="2:7" x14ac:dyDescent="0.25">
      <c r="B101" s="170"/>
      <c r="C101" s="179"/>
      <c r="D101" s="179"/>
      <c r="E101" s="179"/>
      <c r="F101" s="179"/>
      <c r="G101" s="180"/>
    </row>
    <row r="102" spans="2:7" ht="13.5" thickBot="1" x14ac:dyDescent="0.3">
      <c r="B102" s="205"/>
      <c r="C102" s="206" t="s">
        <v>94</v>
      </c>
      <c r="D102" s="207"/>
      <c r="E102" s="208"/>
      <c r="F102" s="209"/>
      <c r="G102" s="180"/>
    </row>
    <row r="103" spans="2:7" x14ac:dyDescent="0.25">
      <c r="B103" s="210" t="s">
        <v>67</v>
      </c>
      <c r="C103" s="236">
        <v>30000</v>
      </c>
      <c r="D103" s="236">
        <v>40000</v>
      </c>
      <c r="E103" s="237">
        <v>50000</v>
      </c>
      <c r="F103" s="211"/>
      <c r="G103" s="212"/>
    </row>
    <row r="104" spans="2:7" ht="13.5" thickBot="1" x14ac:dyDescent="0.3">
      <c r="B104" s="202" t="s">
        <v>68</v>
      </c>
      <c r="C104" s="203">
        <f>(G78/C103)</f>
        <v>1055.8415</v>
      </c>
      <c r="D104" s="203">
        <f>(G78/D103)</f>
        <v>791.881125</v>
      </c>
      <c r="E104" s="213">
        <f>(G78/E103)</f>
        <v>633.50490000000002</v>
      </c>
      <c r="F104" s="211"/>
      <c r="G104" s="212"/>
    </row>
    <row r="105" spans="2:7" x14ac:dyDescent="0.25">
      <c r="B105" s="178" t="s">
        <v>61</v>
      </c>
      <c r="C105" s="186"/>
      <c r="D105" s="186"/>
      <c r="E105" s="186"/>
      <c r="F105" s="186"/>
      <c r="G105" s="186"/>
    </row>
  </sheetData>
  <mergeCells count="8">
    <mergeCell ref="B18:G18"/>
    <mergeCell ref="B91:C91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6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136</v>
      </c>
      <c r="C9" s="5"/>
      <c r="D9" s="281" t="s">
        <v>138</v>
      </c>
      <c r="E9" s="281"/>
      <c r="F9" s="112">
        <v>50</v>
      </c>
    </row>
    <row r="10" spans="1:6" ht="15" customHeight="1" x14ac:dyDescent="0.25">
      <c r="A10" s="6" t="s">
        <v>1</v>
      </c>
      <c r="B10" s="107" t="s">
        <v>137</v>
      </c>
      <c r="C10" s="7"/>
      <c r="D10" s="282" t="s">
        <v>2</v>
      </c>
      <c r="E10" s="283"/>
      <c r="F10" s="101" t="s">
        <v>89</v>
      </c>
    </row>
    <row r="11" spans="1:6" ht="27" customHeight="1" x14ac:dyDescent="0.25">
      <c r="A11" s="6" t="s">
        <v>3</v>
      </c>
      <c r="B11" s="107" t="s">
        <v>72</v>
      </c>
      <c r="C11" s="7"/>
      <c r="D11" s="284" t="s">
        <v>4</v>
      </c>
      <c r="E11" s="283"/>
      <c r="F11" s="113">
        <v>33000</v>
      </c>
    </row>
    <row r="12" spans="1:6" x14ac:dyDescent="0.25">
      <c r="A12" s="6" t="s">
        <v>5</v>
      </c>
      <c r="B12" s="107" t="s">
        <v>73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74</v>
      </c>
      <c r="C13" s="7"/>
      <c r="D13" s="284" t="s">
        <v>8</v>
      </c>
      <c r="E13" s="283"/>
      <c r="F13" s="114" t="s">
        <v>139</v>
      </c>
    </row>
    <row r="14" spans="1:6" ht="25.5" x14ac:dyDescent="0.25">
      <c r="A14" s="6" t="s">
        <v>9</v>
      </c>
      <c r="B14" s="107" t="s">
        <v>97</v>
      </c>
      <c r="C14" s="7"/>
      <c r="D14" s="284" t="s">
        <v>10</v>
      </c>
      <c r="E14" s="283"/>
      <c r="F14" s="101" t="s">
        <v>140</v>
      </c>
    </row>
    <row r="15" spans="1:6" ht="26.25" thickBot="1" x14ac:dyDescent="0.3">
      <c r="A15" s="6" t="s">
        <v>11</v>
      </c>
      <c r="B15" s="137">
        <v>44531</v>
      </c>
      <c r="C15" s="7"/>
      <c r="D15" s="285" t="s">
        <v>12</v>
      </c>
      <c r="E15" s="286"/>
      <c r="F15" s="128" t="s">
        <v>154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77" t="s">
        <v>13</v>
      </c>
      <c r="B17" s="278"/>
      <c r="C17" s="278"/>
      <c r="D17" s="278"/>
      <c r="E17" s="278"/>
      <c r="F17" s="278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141</v>
      </c>
      <c r="B21" s="108" t="s">
        <v>77</v>
      </c>
      <c r="C21" s="108">
        <v>0.5</v>
      </c>
      <c r="D21" s="108" t="s">
        <v>87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27</v>
      </c>
      <c r="B22" s="110" t="s">
        <v>77</v>
      </c>
      <c r="C22" s="110">
        <v>0.5</v>
      </c>
      <c r="D22" s="110" t="s">
        <v>87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70</v>
      </c>
      <c r="B23" s="110" t="s">
        <v>77</v>
      </c>
      <c r="C23" s="110">
        <v>0.5</v>
      </c>
      <c r="D23" s="110" t="s">
        <v>142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80</v>
      </c>
      <c r="B24" s="110" t="s">
        <v>77</v>
      </c>
      <c r="C24" s="110">
        <v>0.5</v>
      </c>
      <c r="D24" s="110" t="s">
        <v>142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143</v>
      </c>
      <c r="B25" s="110" t="s">
        <v>77</v>
      </c>
      <c r="C25" s="110">
        <v>0.75</v>
      </c>
      <c r="D25" s="110" t="s">
        <v>142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144</v>
      </c>
      <c r="B26" s="110" t="s">
        <v>77</v>
      </c>
      <c r="C26" s="110">
        <v>0.5</v>
      </c>
      <c r="D26" s="110" t="s">
        <v>142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145</v>
      </c>
      <c r="B27" s="110" t="s">
        <v>77</v>
      </c>
      <c r="C27" s="110">
        <v>0.5</v>
      </c>
      <c r="D27" s="110" t="s">
        <v>146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147</v>
      </c>
      <c r="B28" s="110" t="s">
        <v>77</v>
      </c>
      <c r="C28" s="110">
        <v>0.75</v>
      </c>
      <c r="D28" s="110" t="s">
        <v>86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62</v>
      </c>
      <c r="B29" s="111" t="s">
        <v>77</v>
      </c>
      <c r="C29" s="111">
        <v>4</v>
      </c>
      <c r="D29" s="111" t="s">
        <v>79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27</v>
      </c>
      <c r="B34" s="152" t="s">
        <v>81</v>
      </c>
      <c r="C34" s="152">
        <v>0.5</v>
      </c>
      <c r="D34" s="152" t="s">
        <v>87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70</v>
      </c>
      <c r="B35" s="154" t="s">
        <v>81</v>
      </c>
      <c r="C35" s="154">
        <v>0.5</v>
      </c>
      <c r="D35" s="154" t="s">
        <v>142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80</v>
      </c>
      <c r="B36" s="154" t="s">
        <v>81</v>
      </c>
      <c r="C36" s="154">
        <v>0.5</v>
      </c>
      <c r="D36" s="154" t="s">
        <v>142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63</v>
      </c>
      <c r="B37" s="156" t="s">
        <v>81</v>
      </c>
      <c r="C37" s="156">
        <v>0.5</v>
      </c>
      <c r="D37" s="156" t="s">
        <v>79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28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29</v>
      </c>
      <c r="B46" s="26"/>
      <c r="C46" s="27"/>
      <c r="D46" s="27"/>
      <c r="E46" s="28"/>
      <c r="F46" s="28"/>
    </row>
    <row r="47" spans="1:6" ht="24.75" thickBot="1" x14ac:dyDescent="0.3">
      <c r="A47" s="33" t="s">
        <v>30</v>
      </c>
      <c r="B47" s="33" t="s">
        <v>31</v>
      </c>
      <c r="C47" s="33" t="s">
        <v>32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64</v>
      </c>
      <c r="B48" s="123"/>
      <c r="C48" s="123"/>
      <c r="D48" s="123"/>
      <c r="E48" s="124"/>
      <c r="F48" s="125"/>
    </row>
    <row r="49" spans="1:6" x14ac:dyDescent="0.25">
      <c r="A49" s="158" t="s">
        <v>148</v>
      </c>
      <c r="B49" s="154" t="s">
        <v>82</v>
      </c>
      <c r="C49" s="154">
        <v>150</v>
      </c>
      <c r="D49" s="154" t="s">
        <v>146</v>
      </c>
      <c r="E49" s="155">
        <v>500</v>
      </c>
      <c r="F49" s="102">
        <f>E49*C49</f>
        <v>75000</v>
      </c>
    </row>
    <row r="50" spans="1:6" x14ac:dyDescent="0.25">
      <c r="A50" s="135" t="s">
        <v>33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65</v>
      </c>
      <c r="B51" s="154" t="s">
        <v>82</v>
      </c>
      <c r="C51" s="154">
        <v>250</v>
      </c>
      <c r="D51" s="154" t="s">
        <v>146</v>
      </c>
      <c r="E51" s="155">
        <v>280</v>
      </c>
      <c r="F51" s="102">
        <f>E51*C51</f>
        <v>70000</v>
      </c>
    </row>
    <row r="52" spans="1:6" x14ac:dyDescent="0.25">
      <c r="A52" s="162" t="s">
        <v>135</v>
      </c>
      <c r="B52" s="154" t="s">
        <v>82</v>
      </c>
      <c r="C52" s="154">
        <v>100</v>
      </c>
      <c r="D52" s="154" t="s">
        <v>86</v>
      </c>
      <c r="E52" s="155">
        <v>980</v>
      </c>
      <c r="F52" s="102">
        <f>E52*C52</f>
        <v>98000</v>
      </c>
    </row>
    <row r="53" spans="1:6" x14ac:dyDescent="0.25">
      <c r="A53" s="135" t="s">
        <v>83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84</v>
      </c>
      <c r="B54" s="154" t="s">
        <v>85</v>
      </c>
      <c r="C54" s="154">
        <v>1.5</v>
      </c>
      <c r="D54" s="154" t="s">
        <v>87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149</v>
      </c>
      <c r="B55" s="154" t="s">
        <v>85</v>
      </c>
      <c r="C55" s="154">
        <v>1.5</v>
      </c>
      <c r="D55" s="154" t="s">
        <v>86</v>
      </c>
      <c r="E55" s="155">
        <v>11500</v>
      </c>
      <c r="F55" s="102">
        <f t="shared" si="2"/>
        <v>17250</v>
      </c>
    </row>
    <row r="56" spans="1:6" x14ac:dyDescent="0.25">
      <c r="A56" s="135" t="s">
        <v>36</v>
      </c>
      <c r="B56" s="163"/>
      <c r="C56" s="163"/>
      <c r="D56" s="163"/>
      <c r="E56" s="164"/>
      <c r="F56" s="165"/>
    </row>
    <row r="57" spans="1:6" x14ac:dyDescent="0.25">
      <c r="A57" s="158" t="s">
        <v>150</v>
      </c>
      <c r="B57" s="154" t="s">
        <v>85</v>
      </c>
      <c r="C57" s="154">
        <v>0.75</v>
      </c>
      <c r="D57" s="154" t="s">
        <v>78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71</v>
      </c>
      <c r="B58" s="156" t="s">
        <v>16</v>
      </c>
      <c r="C58" s="156">
        <v>160</v>
      </c>
      <c r="D58" s="156" t="s">
        <v>91</v>
      </c>
      <c r="E58" s="157">
        <v>270</v>
      </c>
      <c r="F58" s="104">
        <f t="shared" si="2"/>
        <v>43200</v>
      </c>
    </row>
    <row r="59" spans="1:6" x14ac:dyDescent="0.25">
      <c r="A59" s="38" t="s">
        <v>35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36</v>
      </c>
      <c r="B61" s="26"/>
      <c r="C61" s="27"/>
      <c r="D61" s="27"/>
      <c r="E61" s="28"/>
      <c r="F61" s="28"/>
    </row>
    <row r="62" spans="1:6" ht="24.75" thickBot="1" x14ac:dyDescent="0.3">
      <c r="A62" s="32" t="s">
        <v>37</v>
      </c>
      <c r="B62" s="33" t="s">
        <v>31</v>
      </c>
      <c r="C62" s="33" t="s">
        <v>32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151</v>
      </c>
      <c r="B63" s="168" t="s">
        <v>152</v>
      </c>
      <c r="C63" s="168">
        <v>4</v>
      </c>
      <c r="D63" s="168" t="s">
        <v>91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38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39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40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41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42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43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44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45</v>
      </c>
      <c r="B74" s="85"/>
      <c r="C74" s="85"/>
      <c r="D74" s="85"/>
      <c r="E74" s="86"/>
      <c r="F74" s="55"/>
    </row>
    <row r="75" spans="1:6" x14ac:dyDescent="0.25">
      <c r="A75" s="87" t="s">
        <v>46</v>
      </c>
      <c r="B75" s="57"/>
      <c r="C75" s="57"/>
      <c r="D75" s="57"/>
      <c r="E75" s="88"/>
      <c r="F75" s="55"/>
    </row>
    <row r="76" spans="1:6" x14ac:dyDescent="0.25">
      <c r="A76" s="87" t="s">
        <v>47</v>
      </c>
      <c r="B76" s="57"/>
      <c r="C76" s="57"/>
      <c r="D76" s="57"/>
      <c r="E76" s="88"/>
      <c r="F76" s="55"/>
    </row>
    <row r="77" spans="1:6" x14ac:dyDescent="0.25">
      <c r="A77" s="87" t="s">
        <v>48</v>
      </c>
      <c r="B77" s="57"/>
      <c r="C77" s="57"/>
      <c r="D77" s="57"/>
      <c r="E77" s="88"/>
      <c r="F77" s="55"/>
    </row>
    <row r="78" spans="1:6" x14ac:dyDescent="0.25">
      <c r="A78" s="87" t="s">
        <v>49</v>
      </c>
      <c r="B78" s="57"/>
      <c r="C78" s="57"/>
      <c r="D78" s="57"/>
      <c r="E78" s="88"/>
      <c r="F78" s="55"/>
    </row>
    <row r="79" spans="1:6" x14ac:dyDescent="0.25">
      <c r="A79" s="87" t="s">
        <v>50</v>
      </c>
      <c r="B79" s="57"/>
      <c r="C79" s="57"/>
      <c r="D79" s="57"/>
      <c r="E79" s="88"/>
      <c r="F79" s="55"/>
    </row>
    <row r="80" spans="1:6" ht="15.75" thickBot="1" x14ac:dyDescent="0.3">
      <c r="A80" s="89" t="s">
        <v>51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79" t="s">
        <v>52</v>
      </c>
      <c r="B82" s="280"/>
      <c r="C82" s="81"/>
      <c r="D82" s="49"/>
      <c r="E82" s="49"/>
      <c r="F82" s="55"/>
    </row>
    <row r="83" spans="1:6" x14ac:dyDescent="0.25">
      <c r="A83" s="74" t="s">
        <v>37</v>
      </c>
      <c r="B83" s="50" t="s">
        <v>53</v>
      </c>
      <c r="C83" s="75" t="s">
        <v>54</v>
      </c>
      <c r="D83" s="49"/>
      <c r="E83" s="49"/>
      <c r="F83" s="55"/>
    </row>
    <row r="84" spans="1:6" x14ac:dyDescent="0.25">
      <c r="A84" s="76" t="s">
        <v>55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56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57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30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58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59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60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94</v>
      </c>
      <c r="C93" s="95"/>
      <c r="D93" s="96"/>
      <c r="E93" s="53"/>
      <c r="F93" s="55"/>
    </row>
    <row r="94" spans="1:6" x14ac:dyDescent="0.25">
      <c r="A94" s="97" t="s">
        <v>67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68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61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Frutilla estab.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2022-05-13T13:38:22Z</cp:lastPrinted>
  <dcterms:created xsi:type="dcterms:W3CDTF">2020-11-27T12:49:26Z</dcterms:created>
  <dcterms:modified xsi:type="dcterms:W3CDTF">2022-06-21T22:44:23Z</dcterms:modified>
</cp:coreProperties>
</file>