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salinasa\OneDrive - INDAP\FINANCIERO 2020-2021 (1)\Fichas\2022\Valparaíso 2022\Actualizadas al 22.06.2022\Rapa Nui\"/>
    </mc:Choice>
  </mc:AlternateContent>
  <bookViews>
    <workbookView xWindow="-108" yWindow="-108" windowWidth="23256" windowHeight="12456"/>
  </bookViews>
  <sheets>
    <sheet name="Frutilla" sheetId="1" r:id="rId1"/>
  </sheets>
  <calcPr calcId="162913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5" i="1" l="1"/>
  <c r="G61" i="1" l="1"/>
  <c r="G37" i="1" l="1"/>
  <c r="G38" i="1"/>
  <c r="G39" i="1"/>
  <c r="G40" i="1"/>
  <c r="G45" i="1"/>
  <c r="G47" i="1"/>
  <c r="G48" i="1"/>
  <c r="G49" i="1"/>
  <c r="G51" i="1"/>
  <c r="G52" i="1"/>
  <c r="G54" i="1"/>
  <c r="G55" i="1"/>
  <c r="G56" i="1"/>
  <c r="G62" i="1"/>
  <c r="G63" i="1"/>
  <c r="G64" i="1"/>
  <c r="G66" i="1" s="1"/>
  <c r="G12" i="1"/>
  <c r="G71" i="1" s="1"/>
  <c r="C86" i="1"/>
  <c r="G25" i="1"/>
  <c r="G23" i="1"/>
  <c r="G21" i="1"/>
  <c r="G27" i="1"/>
  <c r="G24" i="1"/>
  <c r="G26" i="1"/>
  <c r="G22" i="1"/>
  <c r="G28" i="1" l="1"/>
  <c r="C85" i="1" s="1"/>
  <c r="C89" i="1"/>
  <c r="G57" i="1"/>
  <c r="C88" i="1" s="1"/>
  <c r="G41" i="1"/>
  <c r="C87" i="1" s="1"/>
  <c r="G68" i="1" l="1"/>
  <c r="G69" i="1" s="1"/>
  <c r="C90" i="1" s="1"/>
  <c r="G70" i="1" l="1"/>
  <c r="D96" i="1" s="1"/>
  <c r="C91" i="1"/>
  <c r="G72" i="1" l="1"/>
  <c r="E96" i="1"/>
  <c r="C96" i="1"/>
  <c r="D88" i="1"/>
  <c r="D85" i="1"/>
  <c r="D89" i="1"/>
  <c r="D87" i="1"/>
  <c r="D90" i="1"/>
  <c r="D91" i="1" l="1"/>
</calcChain>
</file>

<file path=xl/sharedStrings.xml><?xml version="1.0" encoding="utf-8"?>
<sst xmlns="http://schemas.openxmlformats.org/spreadsheetml/2006/main" count="171" uniqueCount="116">
  <si>
    <t>RUBRO O CULTIVO</t>
  </si>
  <si>
    <t>FRUTILLAS</t>
  </si>
  <si>
    <t>VARIEDAD</t>
  </si>
  <si>
    <t>FORTUNA</t>
  </si>
  <si>
    <t>FECHA ESTIMADA  PRECIO VENTA</t>
  </si>
  <si>
    <t>SEPT - ABRIL</t>
  </si>
  <si>
    <t>NIVEL TECNOLÓGICO</t>
  </si>
  <si>
    <t>PRECIO ESPERADO ($/Kg)</t>
  </si>
  <si>
    <t>REGIÓN</t>
  </si>
  <si>
    <t>VALPARAISO</t>
  </si>
  <si>
    <t>INGRESO ESPERADO, con IVA ($)</t>
  </si>
  <si>
    <t>AGENCIA DE ÁREA</t>
  </si>
  <si>
    <t>DESTINO PRODUCCION</t>
  </si>
  <si>
    <t>MERCADO LOCAL</t>
  </si>
  <si>
    <t>COMUNA/LOCALIDAD</t>
  </si>
  <si>
    <t>FECHA DE COSECHA</t>
  </si>
  <si>
    <t>FECHA PRECIO INSUMOS</t>
  </si>
  <si>
    <t>CONTINGENCIA</t>
  </si>
  <si>
    <t>LLUVIAS EN COSECHA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</si>
  <si>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</si>
  <si>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</si>
  <si>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</si>
  <si>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</si>
  <si>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</si>
  <si>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</si>
  <si>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</si>
  <si>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Establecimiento mulch o malla antimalezas</t>
  </si>
  <si>
    <t>JH</t>
  </si>
  <si>
    <t>Enero-Febrero</t>
  </si>
  <si>
    <t>Plantación</t>
  </si>
  <si>
    <t>Riego</t>
  </si>
  <si>
    <t xml:space="preserve">Aplicación de fertilizantes </t>
  </si>
  <si>
    <t>Febrero-Agosto</t>
  </si>
  <si>
    <t>Podas</t>
  </si>
  <si>
    <t>Febrero-Marzo</t>
  </si>
  <si>
    <t>Control manual de malezas</t>
  </si>
  <si>
    <t>Todo el año</t>
  </si>
  <si>
    <t>Cosecha</t>
  </si>
  <si>
    <t>Subtotal Jornadas Hombre</t>
  </si>
  <si>
    <t>JORNADAS ANIMAL</t>
  </si>
  <si>
    <t>JA</t>
  </si>
  <si>
    <t>Subtotal Jornadas Animal</t>
  </si>
  <si>
    <t>MAQUINARIA</t>
  </si>
  <si>
    <t xml:space="preserve">Aradura </t>
  </si>
  <si>
    <t>Enero</t>
  </si>
  <si>
    <t>Rastraje</t>
  </si>
  <si>
    <t>Melgadura</t>
  </si>
  <si>
    <t>Acarreo de insumos</t>
  </si>
  <si>
    <t>Subtotal Costo Maquinaria</t>
  </si>
  <si>
    <t>INSUMOS</t>
  </si>
  <si>
    <t>Insumos</t>
  </si>
  <si>
    <t>Unidad (Kg/l/u)</t>
  </si>
  <si>
    <t>Cantidad (Kg/l/u)</t>
  </si>
  <si>
    <t>Plantas de FRUTILLA de 1 ra</t>
  </si>
  <si>
    <t>u</t>
  </si>
  <si>
    <t>MATERIALES</t>
  </si>
  <si>
    <t>Malla Antimalezas mulch (400 .x 1,2 mts)</t>
  </si>
  <si>
    <t>Rollo</t>
  </si>
  <si>
    <t>Diciembre-Mayo</t>
  </si>
  <si>
    <t>Cañería azudpro 16mm con gotero plano integrado regular 0,3 mt rollo 550 mt</t>
  </si>
  <si>
    <t>Conectores (minivalvulas)</t>
  </si>
  <si>
    <t>Unidades</t>
  </si>
  <si>
    <t>FERTILIZANTES</t>
  </si>
  <si>
    <t>FUNGICIDAS</t>
  </si>
  <si>
    <t>Topas 200 EW x 1 lt.</t>
  </si>
  <si>
    <t>Kg.</t>
  </si>
  <si>
    <t>Polyben 50 WP</t>
  </si>
  <si>
    <t>Subtotal Insumos</t>
  </si>
  <si>
    <t>OTROS</t>
  </si>
  <si>
    <t>Item</t>
  </si>
  <si>
    <t>Combustible para bomba de agua</t>
  </si>
  <si>
    <t>Litros</t>
  </si>
  <si>
    <t>Flete de plantines a SCL</t>
  </si>
  <si>
    <t>Inspección SAG</t>
  </si>
  <si>
    <t>Traslado SCL -&gt; IPC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</si>
  <si>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</si>
  <si>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</si>
  <si>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</si>
  <si>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</si>
  <si>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</si>
  <si>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</si>
  <si>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Arial Narrow"/>
        <family val="2"/>
      </rPr>
      <t>Fuente</t>
    </r>
    <r>
      <rPr>
        <sz val="8"/>
        <color indexed="8"/>
        <rFont val="Arial Narrow"/>
        <family val="2"/>
      </rPr>
      <t>: INDAP</t>
    </r>
  </si>
  <si>
    <r>
      <rPr>
        <b/>
        <u/>
        <sz val="8"/>
        <color indexed="8"/>
        <rFont val="Arial Narrow"/>
        <family val="2"/>
      </rPr>
      <t>Notas</t>
    </r>
    <r>
      <rPr>
        <b/>
        <sz val="8"/>
        <color indexed="8"/>
        <rFont val="Arial Narrow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</si>
  <si>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</si>
  <si>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</si>
  <si>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</si>
  <si>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</si>
  <si>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</si>
  <si>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NO incluye impuestos e  imposiciones</t>
  </si>
  <si>
    <t>COMPOSICION COSTOS DE PRODUCCION</t>
  </si>
  <si>
    <t>%</t>
  </si>
  <si>
    <t>Mano de obra</t>
  </si>
  <si>
    <t>Jornada Animal</t>
  </si>
  <si>
    <t>Maquinaria</t>
  </si>
  <si>
    <t>Otros</t>
  </si>
  <si>
    <t>Imprevistos</t>
  </si>
  <si>
    <t>ESCENARIOS COSTO UNITARIO  ($/Kg)</t>
  </si>
  <si>
    <t>Costo unitario ($/Kg) (*)</t>
  </si>
  <si>
    <t>(*): Este valor representa el valor mìnimo de venta del producto</t>
  </si>
  <si>
    <t>RENDIMIENTO (Kg/1000m2.)</t>
  </si>
  <si>
    <t>Unidad (Horas Máquina)</t>
  </si>
  <si>
    <t>HM</t>
  </si>
  <si>
    <t>$/1000m2</t>
  </si>
  <si>
    <t>Rendimiento (Kg/1000m2)</t>
  </si>
  <si>
    <t>COSTO TOTAL/1000m2.</t>
  </si>
  <si>
    <t xml:space="preserve">RAPA NUI </t>
  </si>
  <si>
    <t>Planza de riego por goteo.</t>
  </si>
  <si>
    <t>Rollos</t>
  </si>
  <si>
    <t>Bocashi</t>
  </si>
  <si>
    <t>5 kg</t>
  </si>
  <si>
    <t>Biofertilizante</t>
  </si>
  <si>
    <t>5 lt</t>
  </si>
  <si>
    <t>Jabón Potásico (5L)</t>
  </si>
  <si>
    <t>5 Lt</t>
  </si>
  <si>
    <t>COSTOS DIRECTOS DE PRODUCCIÓN POR 1.000 m2 (INCLUYE IVA)</t>
  </si>
  <si>
    <t>MEDIO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</si>
</sst>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2" formatCode="_ &quot;$&quot;* #,##0_ ;_ &quot;$&quot;* \-#,##0_ ;_ &quot;$&quot;* &quot;-&quot;_ ;_ @_ "/>
    <numFmt numFmtId="41" formatCode="_ * #,##0_ ;_ * \-#,##0_ ;_ * &quot;-&quot;_ ;_ @_ "/>
    <numFmt numFmtId="44" formatCode="_ &quot;$&quot;* #,##0.00_ ;_ &quot;$&quot;* \-#,##0.00_ ;_ &quot;$&quot;* &quot;-&quot;??_ ;_ @_ "/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#,##0.0"/>
    <numFmt numFmtId="167" formatCode="_-&quot;$&quot;\ * #,##0_-;\-&quot;$&quot;\ * #,##0_-;_-&quot;$&quot;\ * &quot;-&quot;??_-;_-@_-"/>
  </numFmts>
  <fonts count="17" x14ac:knownFonts="1">
    <font>
      <sz val="11"/>
      <color indexed="8"/>
      <name val="Calibri"/>
    </font>
    <font>
      <sz val="8"/>
      <color indexed="8"/>
      <name val="Arial Narrow"/>
      <family val="2"/>
    </font>
    <font>
      <sz val="8"/>
      <color indexed="9"/>
      <name val="Arial Narrow"/>
      <family val="2"/>
    </font>
    <font>
      <u/>
      <sz val="8"/>
      <color indexed="8"/>
      <name val="Arial Narrow"/>
      <family val="2"/>
    </font>
    <font>
      <b/>
      <sz val="8"/>
      <color indexed="9"/>
      <name val="Arial Narrow"/>
      <family val="2"/>
    </font>
    <font>
      <sz val="8"/>
      <color theme="1"/>
      <name val="Arial Narrow"/>
      <family val="2"/>
    </font>
    <font>
      <b/>
      <i/>
      <sz val="8"/>
      <color indexed="9"/>
      <name val="Arial Narrow"/>
      <family val="2"/>
    </font>
    <font>
      <b/>
      <sz val="8"/>
      <color theme="1"/>
      <name val="Arial Narrow"/>
      <family val="2"/>
    </font>
    <font>
      <b/>
      <sz val="8"/>
      <color indexed="8"/>
      <name val="Arial Narrow"/>
      <family val="2"/>
    </font>
    <font>
      <b/>
      <u/>
      <sz val="8"/>
      <color indexed="8"/>
      <name val="Arial Narrow"/>
      <family val="2"/>
    </font>
    <font>
      <b/>
      <sz val="8"/>
      <color indexed="15"/>
      <name val="Arial Narrow"/>
      <family val="2"/>
    </font>
    <font>
      <sz val="11"/>
      <color indexed="8"/>
      <name val="Calibri"/>
    </font>
    <font>
      <b/>
      <sz val="9"/>
      <color indexed="9"/>
      <name val="Calibri"/>
      <family val="2"/>
    </font>
    <font>
      <sz val="9"/>
      <color theme="1"/>
      <name val="Calibri"/>
      <family val="2"/>
    </font>
    <font>
      <sz val="9"/>
      <color indexed="8"/>
      <name val="Calibri"/>
      <family val="2"/>
    </font>
    <font>
      <sz val="9"/>
      <color indexed="9"/>
      <name val="Calibri"/>
      <family val="2"/>
    </font>
    <font>
      <sz val="8"/>
      <color rgb="FF000000"/>
      <name val="Arial Narrow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65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11"/>
      </left>
      <right style="thin">
        <color indexed="11"/>
      </right>
      <top/>
      <bottom style="thin">
        <color indexed="11"/>
      </bottom>
      <diagonal/>
    </border>
  </borders>
  <cellStyleXfs count="4">
    <xf numFmtId="0" fontId="0" fillId="0" borderId="0" applyNumberFormat="0" applyFill="0" applyBorder="0" applyProtection="0"/>
    <xf numFmtId="41" fontId="11" fillId="0" borderId="0" applyFont="0" applyFill="0" applyBorder="0" applyAlignment="0" applyProtection="0"/>
    <xf numFmtId="42" fontId="11" fillId="0" borderId="0" applyFont="0" applyFill="0" applyBorder="0" applyAlignment="0" applyProtection="0"/>
    <xf numFmtId="44" fontId="11" fillId="0" borderId="0" applyFont="0" applyFill="0" applyBorder="0" applyAlignment="0" applyProtection="0"/>
  </cellStyleXfs>
  <cellXfs count="149">
    <xf numFmtId="0" fontId="0" fillId="0" borderId="0" xfId="0" applyFont="1" applyAlignment="1"/>
    <xf numFmtId="0" fontId="0" fillId="0" borderId="0" xfId="0" applyNumberFormat="1" applyFont="1" applyAlignment="1"/>
    <xf numFmtId="0" fontId="0" fillId="2" borderId="1" xfId="0" applyFont="1" applyFill="1" applyBorder="1" applyAlignment="1"/>
    <xf numFmtId="0" fontId="0" fillId="2" borderId="4" xfId="0" applyFont="1" applyFill="1" applyBorder="1" applyAlignment="1"/>
    <xf numFmtId="0" fontId="0" fillId="2" borderId="10" xfId="0" applyFont="1" applyFill="1" applyBorder="1" applyAlignment="1"/>
    <xf numFmtId="0" fontId="2" fillId="3" borderId="6" xfId="0" applyFont="1" applyFill="1" applyBorder="1" applyAlignment="1">
      <alignment horizontal="center" vertical="center"/>
    </xf>
    <xf numFmtId="0" fontId="2" fillId="3" borderId="15" xfId="0" applyFont="1" applyFill="1" applyBorder="1" applyAlignment="1">
      <alignment horizontal="center" vertical="center"/>
    </xf>
    <xf numFmtId="0" fontId="0" fillId="2" borderId="19" xfId="0" applyFont="1" applyFill="1" applyBorder="1" applyAlignment="1"/>
    <xf numFmtId="0" fontId="0" fillId="2" borderId="23" xfId="0" applyFont="1" applyFill="1" applyBorder="1" applyAlignment="1"/>
    <xf numFmtId="0" fontId="0" fillId="0" borderId="21" xfId="0" applyNumberFormat="1" applyFont="1" applyBorder="1" applyAlignment="1"/>
    <xf numFmtId="49" fontId="4" fillId="3" borderId="6" xfId="0" applyNumberFormat="1" applyFont="1" applyFill="1" applyBorder="1" applyAlignment="1">
      <alignment horizontal="center" vertical="center" wrapText="1"/>
    </xf>
    <xf numFmtId="0" fontId="5" fillId="0" borderId="56" xfId="0" applyFont="1" applyBorder="1" applyAlignment="1">
      <alignment horizontal="center" vertical="center"/>
    </xf>
    <xf numFmtId="0" fontId="5" fillId="10" borderId="56" xfId="0" applyFont="1" applyFill="1" applyBorder="1" applyAlignment="1">
      <alignment horizontal="center" vertical="center"/>
    </xf>
    <xf numFmtId="0" fontId="5" fillId="0" borderId="56" xfId="0" applyFont="1" applyFill="1" applyBorder="1" applyAlignment="1">
      <alignment horizontal="center" vertical="center" wrapText="1"/>
    </xf>
    <xf numFmtId="3" fontId="5" fillId="0" borderId="56" xfId="0" applyNumberFormat="1" applyFont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49" fontId="4" fillId="3" borderId="15" xfId="0" applyNumberFormat="1" applyFont="1" applyFill="1" applyBorder="1" applyAlignment="1">
      <alignment horizontal="center" vertical="center"/>
    </xf>
    <xf numFmtId="49" fontId="4" fillId="3" borderId="15" xfId="0" applyNumberFormat="1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/>
    </xf>
    <xf numFmtId="49" fontId="4" fillId="3" borderId="13" xfId="0" applyNumberFormat="1" applyFont="1" applyFill="1" applyBorder="1" applyAlignment="1">
      <alignment horizontal="center" vertical="center"/>
    </xf>
    <xf numFmtId="49" fontId="4" fillId="3" borderId="13" xfId="0" applyNumberFormat="1" applyFont="1" applyFill="1" applyBorder="1" applyAlignment="1">
      <alignment horizontal="center" vertical="center" wrapText="1"/>
    </xf>
    <xf numFmtId="0" fontId="5" fillId="0" borderId="58" xfId="0" applyFont="1" applyBorder="1" applyAlignment="1">
      <alignment horizontal="center" vertical="center"/>
    </xf>
    <xf numFmtId="0" fontId="5" fillId="0" borderId="54" xfId="0" applyFont="1" applyBorder="1" applyAlignment="1">
      <alignment horizontal="center" vertical="center"/>
    </xf>
    <xf numFmtId="3" fontId="5" fillId="0" borderId="55" xfId="0" applyNumberFormat="1" applyFont="1" applyBorder="1" applyAlignment="1">
      <alignment horizontal="center" vertical="center"/>
    </xf>
    <xf numFmtId="0" fontId="5" fillId="0" borderId="55" xfId="0" applyFont="1" applyBorder="1" applyAlignment="1">
      <alignment horizontal="center" vertical="center"/>
    </xf>
    <xf numFmtId="0" fontId="5" fillId="10" borderId="55" xfId="0" applyFont="1" applyFill="1" applyBorder="1" applyAlignment="1">
      <alignment horizontal="center" vertical="center"/>
    </xf>
    <xf numFmtId="0" fontId="5" fillId="0" borderId="55" xfId="0" applyFont="1" applyFill="1" applyBorder="1" applyAlignment="1">
      <alignment horizontal="center" vertical="center" wrapText="1"/>
    </xf>
    <xf numFmtId="0" fontId="5" fillId="0" borderId="55" xfId="0" applyFont="1" applyFill="1" applyBorder="1" applyAlignment="1">
      <alignment horizontal="center" vertical="center"/>
    </xf>
    <xf numFmtId="0" fontId="5" fillId="0" borderId="60" xfId="0" applyFont="1" applyBorder="1" applyAlignment="1">
      <alignment horizontal="center" vertical="center"/>
    </xf>
    <xf numFmtId="0" fontId="5" fillId="0" borderId="60" xfId="0" applyFont="1" applyFill="1" applyBorder="1" applyAlignment="1">
      <alignment horizontal="center" vertical="center" wrapText="1"/>
    </xf>
    <xf numFmtId="49" fontId="1" fillId="2" borderId="21" xfId="0" applyNumberFormat="1" applyFont="1" applyFill="1" applyBorder="1" applyAlignment="1">
      <alignment vertical="center"/>
    </xf>
    <xf numFmtId="0" fontId="1" fillId="2" borderId="18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49" fontId="1" fillId="2" borderId="5" xfId="0" applyNumberFormat="1" applyFont="1" applyFill="1" applyBorder="1" applyAlignment="1">
      <alignment horizontal="center" vertical="center" wrapText="1"/>
    </xf>
    <xf numFmtId="0" fontId="5" fillId="0" borderId="55" xfId="0" applyFont="1" applyBorder="1" applyAlignment="1">
      <alignment horizontal="center" vertical="center" wrapText="1"/>
    </xf>
    <xf numFmtId="17" fontId="5" fillId="0" borderId="55" xfId="0" applyNumberFormat="1" applyFont="1" applyBorder="1" applyAlignment="1">
      <alignment horizontal="center" vertical="center"/>
    </xf>
    <xf numFmtId="0" fontId="5" fillId="10" borderId="55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14" fontId="1" fillId="2" borderId="9" xfId="0" applyNumberFormat="1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49" fontId="4" fillId="5" borderId="13" xfId="0" applyNumberFormat="1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49" fontId="2" fillId="3" borderId="6" xfId="0" applyNumberFormat="1" applyFont="1" applyFill="1" applyBorder="1" applyAlignment="1">
      <alignment horizontal="center" vertical="center"/>
    </xf>
    <xf numFmtId="49" fontId="4" fillId="5" borderId="15" xfId="0" applyNumberFormat="1" applyFont="1" applyFill="1" applyBorder="1" applyAlignment="1">
      <alignment horizontal="center" vertical="center"/>
    </xf>
    <xf numFmtId="49" fontId="2" fillId="3" borderId="15" xfId="0" applyNumberFormat="1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/>
    </xf>
    <xf numFmtId="0" fontId="7" fillId="0" borderId="57" xfId="0" applyFont="1" applyBorder="1" applyAlignment="1">
      <alignment horizontal="center" vertical="center"/>
    </xf>
    <xf numFmtId="0" fontId="7" fillId="0" borderId="59" xfId="0" applyFont="1" applyBorder="1" applyAlignment="1">
      <alignment horizontal="center" vertical="center"/>
    </xf>
    <xf numFmtId="0" fontId="7" fillId="0" borderId="59" xfId="0" applyFont="1" applyBorder="1" applyAlignment="1">
      <alignment horizontal="center" vertical="center" wrapText="1"/>
    </xf>
    <xf numFmtId="0" fontId="1" fillId="2" borderId="24" xfId="0" applyFont="1" applyFill="1" applyBorder="1" applyAlignment="1">
      <alignment horizontal="center" vertical="center"/>
    </xf>
    <xf numFmtId="49" fontId="4" fillId="5" borderId="25" xfId="0" applyNumberFormat="1" applyFont="1" applyFill="1" applyBorder="1" applyAlignment="1">
      <alignment horizontal="center" vertical="center"/>
    </xf>
    <xf numFmtId="0" fontId="4" fillId="5" borderId="26" xfId="0" applyFont="1" applyFill="1" applyBorder="1" applyAlignment="1">
      <alignment horizontal="center" vertical="center"/>
    </xf>
    <xf numFmtId="49" fontId="4" fillId="3" borderId="28" xfId="0" applyNumberFormat="1" applyFont="1" applyFill="1" applyBorder="1" applyAlignment="1">
      <alignment horizontal="center" vertical="center"/>
    </xf>
    <xf numFmtId="0" fontId="4" fillId="3" borderId="15" xfId="0" applyFont="1" applyFill="1" applyBorder="1" applyAlignment="1">
      <alignment horizontal="center" vertical="center"/>
    </xf>
    <xf numFmtId="49" fontId="4" fillId="5" borderId="28" xfId="0" applyNumberFormat="1" applyFont="1" applyFill="1" applyBorder="1" applyAlignment="1">
      <alignment horizontal="center" vertical="center"/>
    </xf>
    <xf numFmtId="0" fontId="4" fillId="5" borderId="15" xfId="0" applyFont="1" applyFill="1" applyBorder="1" applyAlignment="1">
      <alignment horizontal="center" vertical="center"/>
    </xf>
    <xf numFmtId="49" fontId="4" fillId="5" borderId="30" xfId="0" applyNumberFormat="1" applyFont="1" applyFill="1" applyBorder="1" applyAlignment="1">
      <alignment horizontal="center" vertical="center"/>
    </xf>
    <xf numFmtId="0" fontId="4" fillId="5" borderId="31" xfId="0" applyFont="1" applyFill="1" applyBorder="1" applyAlignment="1">
      <alignment horizontal="center" vertical="center"/>
    </xf>
    <xf numFmtId="49" fontId="1" fillId="2" borderId="21" xfId="0" applyNumberFormat="1" applyFont="1" applyFill="1" applyBorder="1" applyAlignment="1">
      <alignment horizontal="center" vertical="center"/>
    </xf>
    <xf numFmtId="0" fontId="4" fillId="2" borderId="21" xfId="0" applyFont="1" applyFill="1" applyBorder="1" applyAlignment="1">
      <alignment horizontal="center" vertical="center"/>
    </xf>
    <xf numFmtId="164" fontId="4" fillId="2" borderId="21" xfId="0" applyNumberFormat="1" applyFont="1" applyFill="1" applyBorder="1" applyAlignment="1">
      <alignment horizontal="center" vertical="center"/>
    </xf>
    <xf numFmtId="0" fontId="1" fillId="2" borderId="21" xfId="0" applyFont="1" applyFill="1" applyBorder="1" applyAlignment="1">
      <alignment horizontal="center" vertical="center"/>
    </xf>
    <xf numFmtId="0" fontId="1" fillId="2" borderId="44" xfId="0" applyFont="1" applyFill="1" applyBorder="1" applyAlignment="1">
      <alignment horizontal="center" vertical="center"/>
    </xf>
    <xf numFmtId="0" fontId="1" fillId="2" borderId="45" xfId="0" applyFont="1" applyFill="1" applyBorder="1" applyAlignment="1">
      <alignment horizontal="center" vertical="center"/>
    </xf>
    <xf numFmtId="0" fontId="1" fillId="2" borderId="47" xfId="0" applyFont="1" applyFill="1" applyBorder="1" applyAlignment="1">
      <alignment horizontal="center" vertical="center"/>
    </xf>
    <xf numFmtId="0" fontId="1" fillId="2" borderId="49" xfId="0" applyFont="1" applyFill="1" applyBorder="1" applyAlignment="1">
      <alignment horizontal="center" vertical="center"/>
    </xf>
    <xf numFmtId="0" fontId="1" fillId="2" borderId="50" xfId="0" applyFont="1" applyFill="1" applyBorder="1" applyAlignment="1">
      <alignment horizontal="center" vertical="center"/>
    </xf>
    <xf numFmtId="0" fontId="1" fillId="9" borderId="42" xfId="0" applyFont="1" applyFill="1" applyBorder="1" applyAlignment="1">
      <alignment horizontal="center" vertical="center"/>
    </xf>
    <xf numFmtId="0" fontId="1" fillId="7" borderId="21" xfId="0" applyFont="1" applyFill="1" applyBorder="1" applyAlignment="1">
      <alignment horizontal="center" vertical="center"/>
    </xf>
    <xf numFmtId="49" fontId="8" fillId="8" borderId="33" xfId="0" applyNumberFormat="1" applyFont="1" applyFill="1" applyBorder="1" applyAlignment="1">
      <alignment horizontal="center" vertical="center"/>
    </xf>
    <xf numFmtId="49" fontId="8" fillId="8" borderId="22" xfId="0" applyNumberFormat="1" applyFont="1" applyFill="1" applyBorder="1" applyAlignment="1">
      <alignment horizontal="center" vertical="center"/>
    </xf>
    <xf numFmtId="49" fontId="1" fillId="8" borderId="34" xfId="0" applyNumberFormat="1" applyFont="1" applyFill="1" applyBorder="1" applyAlignment="1">
      <alignment horizontal="center" vertical="center"/>
    </xf>
    <xf numFmtId="49" fontId="8" fillId="2" borderId="35" xfId="0" applyNumberFormat="1" applyFont="1" applyFill="1" applyBorder="1" applyAlignment="1">
      <alignment horizontal="center" vertical="center"/>
    </xf>
    <xf numFmtId="3" fontId="8" fillId="2" borderId="6" xfId="0" applyNumberFormat="1" applyFont="1" applyFill="1" applyBorder="1" applyAlignment="1">
      <alignment horizontal="center" vertical="center"/>
    </xf>
    <xf numFmtId="9" fontId="1" fillId="2" borderId="36" xfId="0" applyNumberFormat="1" applyFont="1" applyFill="1" applyBorder="1" applyAlignment="1">
      <alignment horizontal="center" vertical="center"/>
    </xf>
    <xf numFmtId="0" fontId="8" fillId="2" borderId="6" xfId="0" applyNumberFormat="1" applyFont="1" applyFill="1" applyBorder="1" applyAlignment="1">
      <alignment horizontal="center" vertical="center"/>
    </xf>
    <xf numFmtId="0" fontId="4" fillId="7" borderId="21" xfId="0" applyFont="1" applyFill="1" applyBorder="1" applyAlignment="1">
      <alignment horizontal="center" vertical="center"/>
    </xf>
    <xf numFmtId="49" fontId="8" fillId="8" borderId="37" xfId="0" applyNumberFormat="1" applyFont="1" applyFill="1" applyBorder="1" applyAlignment="1">
      <alignment horizontal="center" vertical="center"/>
    </xf>
    <xf numFmtId="165" fontId="8" fillId="8" borderId="38" xfId="0" applyNumberFormat="1" applyFont="1" applyFill="1" applyBorder="1" applyAlignment="1">
      <alignment horizontal="center" vertical="center"/>
    </xf>
    <xf numFmtId="9" fontId="8" fillId="8" borderId="39" xfId="0" applyNumberFormat="1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0" fontId="4" fillId="9" borderId="20" xfId="0" applyFont="1" applyFill="1" applyBorder="1" applyAlignment="1">
      <alignment horizontal="center" vertical="center"/>
    </xf>
    <xf numFmtId="49" fontId="10" fillId="9" borderId="21" xfId="0" applyNumberFormat="1" applyFont="1" applyFill="1" applyBorder="1" applyAlignment="1">
      <alignment horizontal="center" vertical="center"/>
    </xf>
    <xf numFmtId="0" fontId="4" fillId="9" borderId="21" xfId="0" applyFont="1" applyFill="1" applyBorder="1" applyAlignment="1">
      <alignment horizontal="center" vertical="center"/>
    </xf>
    <xf numFmtId="0" fontId="4" fillId="9" borderId="51" xfId="0" applyFont="1" applyFill="1" applyBorder="1" applyAlignment="1">
      <alignment horizontal="center" vertical="center"/>
    </xf>
    <xf numFmtId="0" fontId="4" fillId="7" borderId="20" xfId="0" applyFont="1" applyFill="1" applyBorder="1" applyAlignment="1">
      <alignment horizontal="center" vertical="center"/>
    </xf>
    <xf numFmtId="49" fontId="8" fillId="8" borderId="52" xfId="0" applyNumberFormat="1" applyFont="1" applyFill="1" applyBorder="1" applyAlignment="1">
      <alignment horizontal="center" vertical="center"/>
    </xf>
    <xf numFmtId="164" fontId="8" fillId="2" borderId="21" xfId="0" applyNumberFormat="1" applyFont="1" applyFill="1" applyBorder="1" applyAlignment="1">
      <alignment horizontal="center" vertical="center"/>
    </xf>
    <xf numFmtId="0" fontId="1" fillId="0" borderId="0" xfId="0" applyNumberFormat="1" applyFont="1" applyAlignment="1">
      <alignment horizontal="center" vertical="center"/>
    </xf>
    <xf numFmtId="49" fontId="8" fillId="2" borderId="43" xfId="0" applyNumberFormat="1" applyFont="1" applyFill="1" applyBorder="1" applyAlignment="1">
      <alignment horizontal="left" vertical="center"/>
    </xf>
    <xf numFmtId="49" fontId="1" fillId="2" borderId="46" xfId="0" applyNumberFormat="1" applyFont="1" applyFill="1" applyBorder="1" applyAlignment="1">
      <alignment horizontal="left" vertical="center"/>
    </xf>
    <xf numFmtId="49" fontId="1" fillId="2" borderId="48" xfId="0" applyNumberFormat="1" applyFont="1" applyFill="1" applyBorder="1" applyAlignment="1">
      <alignment horizontal="left" vertical="center"/>
    </xf>
    <xf numFmtId="3" fontId="5" fillId="0" borderId="58" xfId="0" applyNumberFormat="1" applyFont="1" applyFill="1" applyBorder="1" applyAlignment="1">
      <alignment horizontal="center" vertical="center"/>
    </xf>
    <xf numFmtId="165" fontId="8" fillId="0" borderId="38" xfId="0" applyNumberFormat="1" applyFont="1" applyFill="1" applyBorder="1" applyAlignment="1">
      <alignment horizontal="center" vertical="center"/>
    </xf>
    <xf numFmtId="49" fontId="12" fillId="3" borderId="5" xfId="0" applyNumberFormat="1" applyFont="1" applyFill="1" applyBorder="1" applyAlignment="1">
      <alignment horizontal="center" vertical="center" wrapText="1"/>
    </xf>
    <xf numFmtId="0" fontId="13" fillId="0" borderId="54" xfId="0" applyFont="1" applyBorder="1" applyAlignment="1">
      <alignment horizontal="center" vertical="center"/>
    </xf>
    <xf numFmtId="0" fontId="14" fillId="2" borderId="7" xfId="0" applyFont="1" applyFill="1" applyBorder="1" applyAlignment="1">
      <alignment horizontal="center" vertical="center"/>
    </xf>
    <xf numFmtId="3" fontId="13" fillId="0" borderId="55" xfId="0" applyNumberFormat="1" applyFont="1" applyBorder="1" applyAlignment="1">
      <alignment horizontal="center" vertical="center"/>
    </xf>
    <xf numFmtId="41" fontId="8" fillId="0" borderId="53" xfId="1" applyFont="1" applyFill="1" applyBorder="1" applyAlignment="1">
      <alignment horizontal="center" vertical="center"/>
    </xf>
    <xf numFmtId="0" fontId="16" fillId="0" borderId="63" xfId="0" applyFont="1" applyBorder="1" applyAlignment="1">
      <alignment horizontal="center" vertical="center"/>
    </xf>
    <xf numFmtId="166" fontId="5" fillId="0" borderId="55" xfId="0" applyNumberFormat="1" applyFont="1" applyBorder="1" applyAlignment="1">
      <alignment horizontal="center" vertical="center"/>
    </xf>
    <xf numFmtId="42" fontId="5" fillId="0" borderId="55" xfId="2" applyFont="1" applyBorder="1" applyAlignment="1">
      <alignment horizontal="center" vertical="center"/>
    </xf>
    <xf numFmtId="42" fontId="1" fillId="2" borderId="12" xfId="2" applyFont="1" applyFill="1" applyBorder="1" applyAlignment="1">
      <alignment horizontal="center" vertical="center"/>
    </xf>
    <xf numFmtId="42" fontId="4" fillId="3" borderId="6" xfId="2" applyFont="1" applyFill="1" applyBorder="1" applyAlignment="1">
      <alignment horizontal="center" vertical="center" wrapText="1"/>
    </xf>
    <xf numFmtId="42" fontId="5" fillId="0" borderId="56" xfId="2" applyFont="1" applyBorder="1" applyAlignment="1">
      <alignment horizontal="center" vertical="center"/>
    </xf>
    <xf numFmtId="42" fontId="2" fillId="3" borderId="6" xfId="2" applyFont="1" applyFill="1" applyBorder="1" applyAlignment="1">
      <alignment horizontal="center" vertical="center"/>
    </xf>
    <xf numFmtId="42" fontId="1" fillId="2" borderId="2" xfId="2" applyFont="1" applyFill="1" applyBorder="1" applyAlignment="1">
      <alignment horizontal="center" vertical="center"/>
    </xf>
    <xf numFmtId="42" fontId="4" fillId="3" borderId="15" xfId="2" applyFont="1" applyFill="1" applyBorder="1" applyAlignment="1">
      <alignment horizontal="center" vertical="center" wrapText="1"/>
    </xf>
    <xf numFmtId="42" fontId="4" fillId="3" borderId="15" xfId="2" applyFont="1" applyFill="1" applyBorder="1" applyAlignment="1">
      <alignment horizontal="center" vertical="center"/>
    </xf>
    <xf numFmtId="42" fontId="1" fillId="2" borderId="15" xfId="2" applyFont="1" applyFill="1" applyBorder="1" applyAlignment="1">
      <alignment horizontal="center" vertical="center"/>
    </xf>
    <xf numFmtId="42" fontId="2" fillId="3" borderId="15" xfId="2" applyFont="1" applyFill="1" applyBorder="1" applyAlignment="1">
      <alignment horizontal="center" vertical="center"/>
    </xf>
    <xf numFmtId="42" fontId="1" fillId="2" borderId="18" xfId="2" applyFont="1" applyFill="1" applyBorder="1" applyAlignment="1">
      <alignment horizontal="center" vertical="center"/>
    </xf>
    <xf numFmtId="42" fontId="4" fillId="3" borderId="13" xfId="2" applyFont="1" applyFill="1" applyBorder="1" applyAlignment="1">
      <alignment horizontal="center" vertical="center" wrapText="1"/>
    </xf>
    <xf numFmtId="42" fontId="4" fillId="3" borderId="13" xfId="2" applyFont="1" applyFill="1" applyBorder="1" applyAlignment="1">
      <alignment horizontal="center" vertical="center"/>
    </xf>
    <xf numFmtId="42" fontId="5" fillId="0" borderId="58" xfId="2" applyFont="1" applyBorder="1" applyAlignment="1">
      <alignment horizontal="center" vertical="center"/>
    </xf>
    <xf numFmtId="42" fontId="5" fillId="0" borderId="60" xfId="2" applyFont="1" applyBorder="1" applyAlignment="1">
      <alignment horizontal="center" vertical="center"/>
    </xf>
    <xf numFmtId="42" fontId="1" fillId="2" borderId="24" xfId="2" applyFont="1" applyFill="1" applyBorder="1" applyAlignment="1">
      <alignment horizontal="center" vertical="center"/>
    </xf>
    <xf numFmtId="42" fontId="4" fillId="5" borderId="26" xfId="2" applyFont="1" applyFill="1" applyBorder="1" applyAlignment="1">
      <alignment horizontal="center" vertical="center"/>
    </xf>
    <xf numFmtId="42" fontId="4" fillId="5" borderId="27" xfId="2" applyFont="1" applyFill="1" applyBorder="1" applyAlignment="1">
      <alignment horizontal="center" vertical="center"/>
    </xf>
    <xf numFmtId="42" fontId="4" fillId="3" borderId="29" xfId="2" applyFont="1" applyFill="1" applyBorder="1" applyAlignment="1">
      <alignment horizontal="center" vertical="center"/>
    </xf>
    <xf numFmtId="42" fontId="4" fillId="5" borderId="15" xfId="2" applyFont="1" applyFill="1" applyBorder="1" applyAlignment="1">
      <alignment horizontal="center" vertical="center"/>
    </xf>
    <xf numFmtId="42" fontId="4" fillId="5" borderId="29" xfId="2" applyFont="1" applyFill="1" applyBorder="1" applyAlignment="1">
      <alignment horizontal="center" vertical="center"/>
    </xf>
    <xf numFmtId="42" fontId="4" fillId="6" borderId="32" xfId="2" applyFont="1" applyFill="1" applyBorder="1" applyAlignment="1">
      <alignment horizontal="center" vertical="center"/>
    </xf>
    <xf numFmtId="3" fontId="5" fillId="0" borderId="60" xfId="0" applyNumberFormat="1" applyFont="1" applyBorder="1" applyAlignment="1">
      <alignment horizontal="center" vertical="center"/>
    </xf>
    <xf numFmtId="49" fontId="2" fillId="3" borderId="64" xfId="0" applyNumberFormat="1" applyFont="1" applyFill="1" applyBorder="1" applyAlignment="1">
      <alignment horizontal="center" vertical="center"/>
    </xf>
    <xf numFmtId="0" fontId="2" fillId="3" borderId="64" xfId="0" applyFont="1" applyFill="1" applyBorder="1" applyAlignment="1">
      <alignment horizontal="center" vertical="center"/>
    </xf>
    <xf numFmtId="42" fontId="2" fillId="3" borderId="64" xfId="2" applyFont="1" applyFill="1" applyBorder="1" applyAlignment="1">
      <alignment horizontal="center" vertical="center"/>
    </xf>
    <xf numFmtId="166" fontId="5" fillId="0" borderId="56" xfId="0" applyNumberFormat="1" applyFont="1" applyBorder="1" applyAlignment="1">
      <alignment horizontal="center" vertical="center"/>
    </xf>
    <xf numFmtId="0" fontId="5" fillId="0" borderId="63" xfId="0" applyFont="1" applyBorder="1" applyAlignment="1">
      <alignment horizontal="center" vertical="center"/>
    </xf>
    <xf numFmtId="0" fontId="1" fillId="0" borderId="63" xfId="0" applyFont="1" applyBorder="1" applyAlignment="1">
      <alignment horizontal="center" vertical="center"/>
    </xf>
    <xf numFmtId="167" fontId="5" fillId="0" borderId="63" xfId="3" applyNumberFormat="1" applyFont="1" applyBorder="1" applyAlignment="1">
      <alignment horizontal="center" vertical="center"/>
    </xf>
    <xf numFmtId="49" fontId="10" fillId="9" borderId="40" xfId="0" applyNumberFormat="1" applyFont="1" applyFill="1" applyBorder="1" applyAlignment="1">
      <alignment horizontal="center" vertical="center"/>
    </xf>
    <xf numFmtId="0" fontId="8" fillId="9" borderId="41" xfId="0" applyFont="1" applyFill="1" applyBorder="1" applyAlignment="1">
      <alignment horizontal="center" vertical="center"/>
    </xf>
    <xf numFmtId="49" fontId="1" fillId="2" borderId="6" xfId="0" applyNumberFormat="1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49" fontId="15" fillId="3" borderId="6" xfId="0" applyNumberFormat="1" applyFont="1" applyFill="1" applyBorder="1" applyAlignment="1">
      <alignment horizontal="center" vertical="center" wrapText="1"/>
    </xf>
    <xf numFmtId="0" fontId="15" fillId="4" borderId="6" xfId="0" applyFont="1" applyFill="1" applyBorder="1" applyAlignment="1">
      <alignment horizontal="center" vertical="center" wrapText="1"/>
    </xf>
    <xf numFmtId="49" fontId="1" fillId="2" borderId="6" xfId="0" applyNumberFormat="1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49" fontId="6" fillId="3" borderId="6" xfId="0" applyNumberFormat="1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49" fontId="1" fillId="2" borderId="61" xfId="0" applyNumberFormat="1" applyFont="1" applyFill="1" applyBorder="1" applyAlignment="1">
      <alignment horizontal="center" vertical="center"/>
    </xf>
    <xf numFmtId="49" fontId="1" fillId="2" borderId="62" xfId="0" applyNumberFormat="1" applyFont="1" applyFill="1" applyBorder="1" applyAlignment="1">
      <alignment horizontal="center" vertical="center"/>
    </xf>
  </cellXfs>
  <cellStyles count="4">
    <cellStyle name="Millares [0]" xfId="1" builtinId="6"/>
    <cellStyle name="Moneda" xfId="3" builtinId="4"/>
    <cellStyle name="Moneda [0]" xfId="2" builtinId="7"/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50800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90500"/>
          <a:ext cx="55816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97"/>
  <sheetViews>
    <sheetView showGridLines="0" tabSelected="1" topLeftCell="A50" zoomScale="110" zoomScaleNormal="110" workbookViewId="0">
      <selection activeCell="C16" sqref="C16"/>
    </sheetView>
  </sheetViews>
  <sheetFormatPr baseColWidth="10" defaultColWidth="10.88671875" defaultRowHeight="11.25" customHeight="1" x14ac:dyDescent="0.3"/>
  <cols>
    <col min="1" max="1" width="4.44140625" style="1" customWidth="1"/>
    <col min="2" max="2" width="28.5546875" style="94" customWidth="1"/>
    <col min="3" max="3" width="19.33203125" style="94" customWidth="1"/>
    <col min="4" max="4" width="9.44140625" style="94" customWidth="1"/>
    <col min="5" max="5" width="14.44140625" style="94" customWidth="1"/>
    <col min="6" max="6" width="11" style="94" customWidth="1"/>
    <col min="7" max="7" width="12.33203125" style="94" customWidth="1"/>
    <col min="8" max="255" width="10.88671875" style="1" customWidth="1"/>
  </cols>
  <sheetData>
    <row r="1" spans="1:7" ht="15" customHeight="1" x14ac:dyDescent="0.3">
      <c r="A1" s="2"/>
      <c r="B1" s="33"/>
      <c r="C1" s="33"/>
      <c r="D1" s="33"/>
      <c r="E1" s="33"/>
      <c r="F1" s="33"/>
      <c r="G1" s="33"/>
    </row>
    <row r="2" spans="1:7" ht="15" customHeight="1" x14ac:dyDescent="0.3">
      <c r="A2" s="2"/>
      <c r="B2" s="33"/>
      <c r="C2" s="33"/>
      <c r="D2" s="33"/>
      <c r="E2" s="33"/>
      <c r="F2" s="33"/>
      <c r="G2" s="33"/>
    </row>
    <row r="3" spans="1:7" ht="15" customHeight="1" x14ac:dyDescent="0.3">
      <c r="A3" s="2"/>
      <c r="B3" s="33"/>
      <c r="C3" s="33"/>
      <c r="D3" s="33"/>
      <c r="E3" s="33"/>
      <c r="F3" s="33"/>
      <c r="G3" s="33"/>
    </row>
    <row r="4" spans="1:7" ht="15" customHeight="1" x14ac:dyDescent="0.3">
      <c r="A4" s="2"/>
      <c r="B4" s="33"/>
      <c r="C4" s="33"/>
      <c r="D4" s="33"/>
      <c r="E4" s="33"/>
      <c r="F4" s="33"/>
      <c r="G4" s="33"/>
    </row>
    <row r="5" spans="1:7" ht="15" customHeight="1" x14ac:dyDescent="0.3">
      <c r="A5" s="2"/>
      <c r="B5" s="33"/>
      <c r="C5" s="33"/>
      <c r="D5" s="33"/>
      <c r="E5" s="33"/>
      <c r="F5" s="33"/>
      <c r="G5" s="33"/>
    </row>
    <row r="6" spans="1:7" ht="15" customHeight="1" x14ac:dyDescent="0.3">
      <c r="A6" s="2"/>
      <c r="B6" s="33"/>
      <c r="C6" s="33"/>
      <c r="D6" s="33"/>
      <c r="E6" s="33"/>
      <c r="F6" s="33"/>
      <c r="G6" s="33"/>
    </row>
    <row r="7" spans="1:7" ht="15" customHeight="1" x14ac:dyDescent="0.3">
      <c r="A7" s="2"/>
      <c r="B7" s="33"/>
      <c r="C7" s="33"/>
      <c r="D7" s="33"/>
      <c r="E7" s="33"/>
      <c r="F7" s="33"/>
      <c r="G7" s="33"/>
    </row>
    <row r="8" spans="1:7" ht="15" customHeight="1" x14ac:dyDescent="0.3">
      <c r="A8" s="2"/>
      <c r="B8" s="16"/>
      <c r="C8" s="34"/>
      <c r="D8" s="33"/>
      <c r="E8" s="34"/>
      <c r="F8" s="34"/>
      <c r="G8" s="34"/>
    </row>
    <row r="9" spans="1:7" ht="12" customHeight="1" x14ac:dyDescent="0.3">
      <c r="A9" s="3"/>
      <c r="B9" s="100" t="s">
        <v>0</v>
      </c>
      <c r="C9" s="101" t="s">
        <v>1</v>
      </c>
      <c r="D9" s="102"/>
      <c r="E9" s="141" t="s">
        <v>99</v>
      </c>
      <c r="F9" s="142"/>
      <c r="G9" s="103">
        <v>4000</v>
      </c>
    </row>
    <row r="10" spans="1:7" ht="14.4" x14ac:dyDescent="0.3">
      <c r="A10" s="3"/>
      <c r="B10" s="36" t="s">
        <v>2</v>
      </c>
      <c r="C10" s="26" t="s">
        <v>3</v>
      </c>
      <c r="D10" s="35"/>
      <c r="E10" s="139" t="s">
        <v>4</v>
      </c>
      <c r="F10" s="140"/>
      <c r="G10" s="28" t="s">
        <v>5</v>
      </c>
    </row>
    <row r="11" spans="1:7" ht="14.4" x14ac:dyDescent="0.3">
      <c r="A11" s="3"/>
      <c r="B11" s="36" t="s">
        <v>6</v>
      </c>
      <c r="C11" s="25" t="s">
        <v>115</v>
      </c>
      <c r="D11" s="35"/>
      <c r="E11" s="139" t="s">
        <v>7</v>
      </c>
      <c r="F11" s="140"/>
      <c r="G11" s="24">
        <v>5000</v>
      </c>
    </row>
    <row r="12" spans="1:7" ht="14.4" x14ac:dyDescent="0.3">
      <c r="A12" s="3"/>
      <c r="B12" s="36" t="s">
        <v>8</v>
      </c>
      <c r="C12" s="25" t="s">
        <v>9</v>
      </c>
      <c r="D12" s="35"/>
      <c r="E12" s="147" t="s">
        <v>10</v>
      </c>
      <c r="F12" s="148"/>
      <c r="G12" s="24">
        <f>+G11*G9</f>
        <v>20000000</v>
      </c>
    </row>
    <row r="13" spans="1:7" ht="14.4" x14ac:dyDescent="0.3">
      <c r="A13" s="3"/>
      <c r="B13" s="36" t="s">
        <v>11</v>
      </c>
      <c r="C13" s="37" t="s">
        <v>105</v>
      </c>
      <c r="D13" s="35"/>
      <c r="E13" s="139" t="s">
        <v>12</v>
      </c>
      <c r="F13" s="140"/>
      <c r="G13" s="37" t="s">
        <v>13</v>
      </c>
    </row>
    <row r="14" spans="1:7" ht="14.4" x14ac:dyDescent="0.3">
      <c r="A14" s="3"/>
      <c r="B14" s="36" t="s">
        <v>14</v>
      </c>
      <c r="C14" s="37" t="s">
        <v>105</v>
      </c>
      <c r="D14" s="35"/>
      <c r="E14" s="139" t="s">
        <v>15</v>
      </c>
      <c r="F14" s="140"/>
      <c r="G14" s="28" t="s">
        <v>5</v>
      </c>
    </row>
    <row r="15" spans="1:7" ht="20.399999999999999" x14ac:dyDescent="0.3">
      <c r="A15" s="3"/>
      <c r="B15" s="36" t="s">
        <v>16</v>
      </c>
      <c r="C15" s="38">
        <v>44713</v>
      </c>
      <c r="D15" s="35"/>
      <c r="E15" s="143" t="s">
        <v>17</v>
      </c>
      <c r="F15" s="144"/>
      <c r="G15" s="39" t="s">
        <v>18</v>
      </c>
    </row>
    <row r="16" spans="1:7" ht="12" customHeight="1" x14ac:dyDescent="0.3">
      <c r="A16" s="2"/>
      <c r="B16" s="40"/>
      <c r="C16" s="41"/>
      <c r="D16" s="34"/>
      <c r="E16" s="42"/>
      <c r="F16" s="42"/>
      <c r="G16" s="43"/>
    </row>
    <row r="17" spans="1:7" ht="12" customHeight="1" x14ac:dyDescent="0.3">
      <c r="A17" s="4"/>
      <c r="B17" s="145" t="s">
        <v>114</v>
      </c>
      <c r="C17" s="146"/>
      <c r="D17" s="146"/>
      <c r="E17" s="146"/>
      <c r="F17" s="146"/>
      <c r="G17" s="146"/>
    </row>
    <row r="18" spans="1:7" ht="12" customHeight="1" x14ac:dyDescent="0.3">
      <c r="A18" s="2"/>
      <c r="B18" s="44"/>
      <c r="C18" s="45"/>
      <c r="D18" s="45"/>
      <c r="E18" s="45"/>
      <c r="F18" s="45"/>
      <c r="G18" s="45"/>
    </row>
    <row r="19" spans="1:7" ht="12" customHeight="1" x14ac:dyDescent="0.3">
      <c r="A19" s="3"/>
      <c r="B19" s="46" t="s">
        <v>19</v>
      </c>
      <c r="C19" s="47"/>
      <c r="D19" s="34"/>
      <c r="E19" s="34"/>
      <c r="F19" s="34"/>
      <c r="G19" s="34"/>
    </row>
    <row r="20" spans="1:7" ht="24" customHeight="1" x14ac:dyDescent="0.3">
      <c r="A20" s="4"/>
      <c r="B20" s="10" t="s">
        <v>20</v>
      </c>
      <c r="C20" s="10" t="s">
        <v>21</v>
      </c>
      <c r="D20" s="10" t="s">
        <v>22</v>
      </c>
      <c r="E20" s="10" t="s">
        <v>23</v>
      </c>
      <c r="F20" s="109" t="s">
        <v>24</v>
      </c>
      <c r="G20" s="109" t="s">
        <v>25</v>
      </c>
    </row>
    <row r="21" spans="1:7" ht="14.4" x14ac:dyDescent="0.3">
      <c r="A21" s="4"/>
      <c r="B21" s="11" t="s">
        <v>26</v>
      </c>
      <c r="C21" s="11" t="s">
        <v>27</v>
      </c>
      <c r="D21" s="11">
        <v>1</v>
      </c>
      <c r="E21" s="12" t="s">
        <v>28</v>
      </c>
      <c r="F21" s="110">
        <v>50000</v>
      </c>
      <c r="G21" s="110">
        <f t="shared" ref="G21" si="0">+F21*D21</f>
        <v>50000</v>
      </c>
    </row>
    <row r="22" spans="1:7" ht="14.4" x14ac:dyDescent="0.3">
      <c r="A22" s="4"/>
      <c r="B22" s="11" t="s">
        <v>29</v>
      </c>
      <c r="C22" s="11" t="s">
        <v>27</v>
      </c>
      <c r="D22" s="11">
        <v>1</v>
      </c>
      <c r="E22" s="12" t="s">
        <v>28</v>
      </c>
      <c r="F22" s="110">
        <v>50000</v>
      </c>
      <c r="G22" s="110">
        <f t="shared" ref="G22:G27" si="1">+F22*D22</f>
        <v>50000</v>
      </c>
    </row>
    <row r="23" spans="1:7" ht="14.4" x14ac:dyDescent="0.3">
      <c r="A23" s="4"/>
      <c r="B23" s="11" t="s">
        <v>30</v>
      </c>
      <c r="C23" s="11" t="s">
        <v>27</v>
      </c>
      <c r="D23" s="11">
        <v>10</v>
      </c>
      <c r="E23" s="12" t="s">
        <v>36</v>
      </c>
      <c r="F23" s="110">
        <v>50000</v>
      </c>
      <c r="G23" s="110">
        <f>F23*D23</f>
        <v>500000</v>
      </c>
    </row>
    <row r="24" spans="1:7" ht="14.4" x14ac:dyDescent="0.3">
      <c r="A24" s="4"/>
      <c r="B24" s="11" t="s">
        <v>31</v>
      </c>
      <c r="C24" s="11" t="s">
        <v>27</v>
      </c>
      <c r="D24" s="11">
        <v>4</v>
      </c>
      <c r="E24" s="12" t="s">
        <v>32</v>
      </c>
      <c r="F24" s="110">
        <v>50000</v>
      </c>
      <c r="G24" s="110">
        <f>+F24*D24</f>
        <v>200000</v>
      </c>
    </row>
    <row r="25" spans="1:7" ht="14.4" x14ac:dyDescent="0.3">
      <c r="A25" s="4"/>
      <c r="B25" s="11" t="s">
        <v>33</v>
      </c>
      <c r="C25" s="11" t="s">
        <v>27</v>
      </c>
      <c r="D25" s="11">
        <v>4</v>
      </c>
      <c r="E25" s="12" t="s">
        <v>34</v>
      </c>
      <c r="F25" s="110">
        <v>50000</v>
      </c>
      <c r="G25" s="110">
        <f>F25*D25</f>
        <v>200000</v>
      </c>
    </row>
    <row r="26" spans="1:7" ht="14.4" x14ac:dyDescent="0.3">
      <c r="A26" s="4"/>
      <c r="B26" s="11" t="s">
        <v>35</v>
      </c>
      <c r="C26" s="11" t="s">
        <v>27</v>
      </c>
      <c r="D26" s="11">
        <v>10</v>
      </c>
      <c r="E26" s="12" t="s">
        <v>36</v>
      </c>
      <c r="F26" s="110">
        <v>50000</v>
      </c>
      <c r="G26" s="110">
        <f t="shared" si="1"/>
        <v>500000</v>
      </c>
    </row>
    <row r="27" spans="1:7" ht="14.4" x14ac:dyDescent="0.3">
      <c r="A27" s="4"/>
      <c r="B27" s="11" t="s">
        <v>37</v>
      </c>
      <c r="C27" s="11" t="s">
        <v>27</v>
      </c>
      <c r="D27" s="14">
        <v>30</v>
      </c>
      <c r="E27" s="12" t="s">
        <v>36</v>
      </c>
      <c r="F27" s="110">
        <v>50000</v>
      </c>
      <c r="G27" s="110">
        <f t="shared" si="1"/>
        <v>1500000</v>
      </c>
    </row>
    <row r="28" spans="1:7" ht="12.75" customHeight="1" x14ac:dyDescent="0.3">
      <c r="A28" s="4"/>
      <c r="B28" s="48" t="s">
        <v>38</v>
      </c>
      <c r="C28" s="5"/>
      <c r="D28" s="5"/>
      <c r="E28" s="5"/>
      <c r="F28" s="111"/>
      <c r="G28" s="111">
        <f>SUM(G21:G27)</f>
        <v>3000000</v>
      </c>
    </row>
    <row r="29" spans="1:7" ht="12" customHeight="1" x14ac:dyDescent="0.3">
      <c r="A29" s="2"/>
      <c r="B29" s="44"/>
      <c r="C29" s="45"/>
      <c r="D29" s="45"/>
      <c r="E29" s="45"/>
      <c r="F29" s="108"/>
      <c r="G29" s="108"/>
    </row>
    <row r="30" spans="1:7" ht="12" customHeight="1" x14ac:dyDescent="0.3">
      <c r="A30" s="3"/>
      <c r="B30" s="49" t="s">
        <v>39</v>
      </c>
      <c r="C30" s="15"/>
      <c r="D30" s="16"/>
      <c r="E30" s="16"/>
      <c r="F30" s="112"/>
      <c r="G30" s="112"/>
    </row>
    <row r="31" spans="1:7" ht="24" customHeight="1" x14ac:dyDescent="0.3">
      <c r="A31" s="3"/>
      <c r="B31" s="17" t="s">
        <v>20</v>
      </c>
      <c r="C31" s="18" t="s">
        <v>21</v>
      </c>
      <c r="D31" s="18" t="s">
        <v>22</v>
      </c>
      <c r="E31" s="17" t="s">
        <v>23</v>
      </c>
      <c r="F31" s="113" t="s">
        <v>24</v>
      </c>
      <c r="G31" s="114" t="s">
        <v>25</v>
      </c>
    </row>
    <row r="32" spans="1:7" ht="12" customHeight="1" x14ac:dyDescent="0.3">
      <c r="A32" s="3"/>
      <c r="B32" s="19"/>
      <c r="C32" s="19" t="s">
        <v>40</v>
      </c>
      <c r="D32" s="19"/>
      <c r="E32" s="19"/>
      <c r="F32" s="115"/>
      <c r="G32" s="115"/>
    </row>
    <row r="33" spans="1:11" ht="12" customHeight="1" x14ac:dyDescent="0.3">
      <c r="A33" s="3"/>
      <c r="B33" s="50" t="s">
        <v>41</v>
      </c>
      <c r="C33" s="6"/>
      <c r="D33" s="6"/>
      <c r="E33" s="6"/>
      <c r="F33" s="116"/>
      <c r="G33" s="116"/>
    </row>
    <row r="34" spans="1:11" ht="12" customHeight="1" x14ac:dyDescent="0.3">
      <c r="A34" s="2"/>
      <c r="B34" s="51"/>
      <c r="C34" s="32"/>
      <c r="D34" s="32"/>
      <c r="E34" s="32"/>
      <c r="F34" s="117"/>
      <c r="G34" s="117"/>
    </row>
    <row r="35" spans="1:11" ht="12" customHeight="1" x14ac:dyDescent="0.3">
      <c r="A35" s="3"/>
      <c r="B35" s="49" t="s">
        <v>42</v>
      </c>
      <c r="C35" s="15"/>
      <c r="D35" s="16"/>
      <c r="E35" s="16"/>
      <c r="F35" s="112"/>
      <c r="G35" s="112"/>
    </row>
    <row r="36" spans="1:11" ht="24" customHeight="1" x14ac:dyDescent="0.3">
      <c r="A36" s="3"/>
      <c r="B36" s="20" t="s">
        <v>20</v>
      </c>
      <c r="C36" s="20" t="s">
        <v>100</v>
      </c>
      <c r="D36" s="20" t="s">
        <v>22</v>
      </c>
      <c r="E36" s="20" t="s">
        <v>23</v>
      </c>
      <c r="F36" s="118" t="s">
        <v>24</v>
      </c>
      <c r="G36" s="119" t="s">
        <v>25</v>
      </c>
    </row>
    <row r="37" spans="1:11" ht="12.75" customHeight="1" x14ac:dyDescent="0.3">
      <c r="A37" s="4"/>
      <c r="B37" s="11" t="s">
        <v>43</v>
      </c>
      <c r="C37" s="105" t="s">
        <v>101</v>
      </c>
      <c r="D37" s="11">
        <v>0.6</v>
      </c>
      <c r="E37" s="12" t="s">
        <v>44</v>
      </c>
      <c r="F37" s="110">
        <v>35000</v>
      </c>
      <c r="G37" s="110">
        <f>F37*D37</f>
        <v>21000</v>
      </c>
    </row>
    <row r="38" spans="1:11" ht="12.75" customHeight="1" x14ac:dyDescent="0.3">
      <c r="A38" s="4"/>
      <c r="B38" s="11" t="s">
        <v>45</v>
      </c>
      <c r="C38" s="105" t="s">
        <v>101</v>
      </c>
      <c r="D38" s="11">
        <v>0.5</v>
      </c>
      <c r="E38" s="12" t="s">
        <v>44</v>
      </c>
      <c r="F38" s="110">
        <v>40000</v>
      </c>
      <c r="G38" s="110">
        <f t="shared" ref="G38:G40" si="2">+F38*D38</f>
        <v>20000</v>
      </c>
    </row>
    <row r="39" spans="1:11" ht="12.75" customHeight="1" x14ac:dyDescent="0.3">
      <c r="A39" s="4"/>
      <c r="B39" s="11" t="s">
        <v>46</v>
      </c>
      <c r="C39" s="105" t="s">
        <v>101</v>
      </c>
      <c r="D39" s="11">
        <v>0.3</v>
      </c>
      <c r="E39" s="12" t="s">
        <v>44</v>
      </c>
      <c r="F39" s="110">
        <v>35000</v>
      </c>
      <c r="G39" s="110">
        <f t="shared" si="2"/>
        <v>10500</v>
      </c>
    </row>
    <row r="40" spans="1:11" ht="12.75" customHeight="1" x14ac:dyDescent="0.3">
      <c r="A40" s="4"/>
      <c r="B40" s="11" t="s">
        <v>47</v>
      </c>
      <c r="C40" s="105" t="s">
        <v>101</v>
      </c>
      <c r="D40" s="11">
        <v>0.4</v>
      </c>
      <c r="E40" s="13" t="s">
        <v>36</v>
      </c>
      <c r="F40" s="110">
        <v>80000</v>
      </c>
      <c r="G40" s="110">
        <f t="shared" si="2"/>
        <v>32000</v>
      </c>
    </row>
    <row r="41" spans="1:11" ht="12.75" customHeight="1" x14ac:dyDescent="0.3">
      <c r="A41" s="3"/>
      <c r="B41" s="50" t="s">
        <v>48</v>
      </c>
      <c r="C41" s="6"/>
      <c r="D41" s="6"/>
      <c r="E41" s="6"/>
      <c r="F41" s="116"/>
      <c r="G41" s="116">
        <f>SUM(G37:G40)</f>
        <v>83500</v>
      </c>
    </row>
    <row r="42" spans="1:11" ht="12" customHeight="1" x14ac:dyDescent="0.3">
      <c r="A42" s="2"/>
      <c r="B42" s="51"/>
      <c r="C42" s="32"/>
      <c r="D42" s="32"/>
      <c r="E42" s="32"/>
      <c r="F42" s="117"/>
      <c r="G42" s="117"/>
    </row>
    <row r="43" spans="1:11" ht="12" customHeight="1" x14ac:dyDescent="0.3">
      <c r="A43" s="3"/>
      <c r="B43" s="49" t="s">
        <v>49</v>
      </c>
      <c r="C43" s="15"/>
      <c r="D43" s="16"/>
      <c r="E43" s="16"/>
      <c r="F43" s="112"/>
      <c r="G43" s="112"/>
    </row>
    <row r="44" spans="1:11" ht="24" customHeight="1" x14ac:dyDescent="0.3">
      <c r="A44" s="3"/>
      <c r="B44" s="21" t="s">
        <v>50</v>
      </c>
      <c r="C44" s="21" t="s">
        <v>51</v>
      </c>
      <c r="D44" s="21" t="s">
        <v>52</v>
      </c>
      <c r="E44" s="21" t="s">
        <v>23</v>
      </c>
      <c r="F44" s="118" t="s">
        <v>24</v>
      </c>
      <c r="G44" s="118" t="s">
        <v>25</v>
      </c>
      <c r="K44" s="9"/>
    </row>
    <row r="45" spans="1:11" ht="12.75" customHeight="1" thickBot="1" x14ac:dyDescent="0.35">
      <c r="A45" s="4"/>
      <c r="B45" s="52" t="s">
        <v>53</v>
      </c>
      <c r="C45" s="22" t="s">
        <v>54</v>
      </c>
      <c r="D45" s="98">
        <v>5000</v>
      </c>
      <c r="E45" s="22"/>
      <c r="F45" s="120">
        <v>1000</v>
      </c>
      <c r="G45" s="120">
        <f>+F45*D45</f>
        <v>5000000</v>
      </c>
      <c r="K45" s="9"/>
    </row>
    <row r="46" spans="1:11" ht="12.75" customHeight="1" thickBot="1" x14ac:dyDescent="0.35">
      <c r="A46" s="4"/>
      <c r="B46" s="53" t="s">
        <v>55</v>
      </c>
      <c r="C46" s="23"/>
      <c r="D46" s="24"/>
      <c r="E46" s="25"/>
      <c r="F46" s="107"/>
      <c r="G46" s="107"/>
    </row>
    <row r="47" spans="1:11" ht="12.75" customHeight="1" x14ac:dyDescent="0.3">
      <c r="A47" s="4"/>
      <c r="B47" s="22" t="s">
        <v>56</v>
      </c>
      <c r="C47" s="25" t="s">
        <v>57</v>
      </c>
      <c r="D47" s="106">
        <v>0.2</v>
      </c>
      <c r="E47" s="26" t="s">
        <v>58</v>
      </c>
      <c r="F47" s="107">
        <v>170000</v>
      </c>
      <c r="G47" s="107">
        <f>+F47*D47</f>
        <v>34000</v>
      </c>
    </row>
    <row r="48" spans="1:11" ht="26.25" customHeight="1" x14ac:dyDescent="0.3">
      <c r="A48" s="4"/>
      <c r="B48" s="37" t="s">
        <v>59</v>
      </c>
      <c r="C48" s="25" t="s">
        <v>57</v>
      </c>
      <c r="D48" s="106">
        <v>0.5</v>
      </c>
      <c r="E48" s="26" t="s">
        <v>58</v>
      </c>
      <c r="F48" s="107">
        <v>120000</v>
      </c>
      <c r="G48" s="107">
        <f t="shared" ref="G48:G49" si="3">+F48*D48</f>
        <v>60000</v>
      </c>
    </row>
    <row r="49" spans="1:7" ht="12.75" customHeight="1" thickBot="1" x14ac:dyDescent="0.35">
      <c r="A49" s="4"/>
      <c r="B49" s="25" t="s">
        <v>60</v>
      </c>
      <c r="C49" s="25" t="s">
        <v>61</v>
      </c>
      <c r="D49" s="24">
        <v>16</v>
      </c>
      <c r="E49" s="26" t="s">
        <v>58</v>
      </c>
      <c r="F49" s="107">
        <v>600</v>
      </c>
      <c r="G49" s="107">
        <f t="shared" si="3"/>
        <v>9600</v>
      </c>
    </row>
    <row r="50" spans="1:7" ht="12.75" customHeight="1" thickBot="1" x14ac:dyDescent="0.35">
      <c r="A50" s="4"/>
      <c r="B50" s="53" t="s">
        <v>62</v>
      </c>
      <c r="C50" s="23"/>
      <c r="D50" s="24"/>
      <c r="E50" s="25"/>
      <c r="F50" s="107"/>
      <c r="G50" s="107"/>
    </row>
    <row r="51" spans="1:7" ht="12.75" customHeight="1" x14ac:dyDescent="0.3">
      <c r="A51" s="4"/>
      <c r="B51" s="134" t="s">
        <v>108</v>
      </c>
      <c r="C51" s="134" t="s">
        <v>109</v>
      </c>
      <c r="D51" s="135">
        <v>1.2</v>
      </c>
      <c r="E51" s="27" t="s">
        <v>36</v>
      </c>
      <c r="F51" s="136">
        <v>10000</v>
      </c>
      <c r="G51" s="107">
        <f>+D51*F51</f>
        <v>12000</v>
      </c>
    </row>
    <row r="52" spans="1:7" ht="12.75" customHeight="1" thickBot="1" x14ac:dyDescent="0.35">
      <c r="A52" s="4"/>
      <c r="B52" s="134" t="s">
        <v>110</v>
      </c>
      <c r="C52" s="134" t="s">
        <v>111</v>
      </c>
      <c r="D52" s="135">
        <v>1</v>
      </c>
      <c r="E52" s="27" t="s">
        <v>36</v>
      </c>
      <c r="F52" s="136">
        <v>40000</v>
      </c>
      <c r="G52" s="107">
        <f t="shared" ref="G52:G56" si="4">+D52*F52</f>
        <v>40000</v>
      </c>
    </row>
    <row r="53" spans="1:7" ht="12.75" customHeight="1" thickBot="1" x14ac:dyDescent="0.35">
      <c r="A53" s="4"/>
      <c r="B53" s="54" t="s">
        <v>63</v>
      </c>
      <c r="C53" s="23"/>
      <c r="D53" s="25"/>
      <c r="E53" s="27"/>
      <c r="F53" s="107"/>
      <c r="G53" s="107"/>
    </row>
    <row r="54" spans="1:7" ht="12.75" customHeight="1" x14ac:dyDescent="0.3">
      <c r="A54" s="4"/>
      <c r="B54" s="37" t="s">
        <v>64</v>
      </c>
      <c r="C54" s="28" t="s">
        <v>65</v>
      </c>
      <c r="D54" s="25">
        <v>0.1</v>
      </c>
      <c r="E54" s="27" t="s">
        <v>36</v>
      </c>
      <c r="F54" s="107">
        <v>120000</v>
      </c>
      <c r="G54" s="107">
        <f t="shared" si="4"/>
        <v>12000</v>
      </c>
    </row>
    <row r="55" spans="1:7" ht="12.75" customHeight="1" x14ac:dyDescent="0.3">
      <c r="A55" s="4"/>
      <c r="B55" s="37" t="s">
        <v>66</v>
      </c>
      <c r="C55" s="28" t="s">
        <v>65</v>
      </c>
      <c r="D55" s="25">
        <v>0.3</v>
      </c>
      <c r="E55" s="27" t="s">
        <v>36</v>
      </c>
      <c r="F55" s="107">
        <v>20000</v>
      </c>
      <c r="G55" s="107">
        <f t="shared" si="4"/>
        <v>6000</v>
      </c>
    </row>
    <row r="56" spans="1:7" ht="12.75" customHeight="1" x14ac:dyDescent="0.3">
      <c r="A56" s="4"/>
      <c r="B56" s="105" t="s">
        <v>112</v>
      </c>
      <c r="C56" s="105" t="s">
        <v>113</v>
      </c>
      <c r="D56" s="134">
        <v>0.2</v>
      </c>
      <c r="E56" s="30" t="s">
        <v>36</v>
      </c>
      <c r="F56" s="121">
        <v>40000</v>
      </c>
      <c r="G56" s="121">
        <f t="shared" si="4"/>
        <v>8000</v>
      </c>
    </row>
    <row r="57" spans="1:7" ht="13.5" customHeight="1" x14ac:dyDescent="0.3">
      <c r="A57" s="3"/>
      <c r="B57" s="50" t="s">
        <v>67</v>
      </c>
      <c r="C57" s="6"/>
      <c r="D57" s="6"/>
      <c r="E57" s="6"/>
      <c r="F57" s="116"/>
      <c r="G57" s="116">
        <f>SUM(G45:G56)</f>
        <v>5181600</v>
      </c>
    </row>
    <row r="58" spans="1:7" ht="12" customHeight="1" x14ac:dyDescent="0.3">
      <c r="A58" s="2"/>
      <c r="B58" s="51"/>
      <c r="C58" s="32"/>
      <c r="D58" s="32"/>
      <c r="E58" s="32"/>
      <c r="F58" s="117"/>
      <c r="G58" s="117"/>
    </row>
    <row r="59" spans="1:7" ht="12" customHeight="1" x14ac:dyDescent="0.3">
      <c r="A59" s="3"/>
      <c r="B59" s="49" t="s">
        <v>68</v>
      </c>
      <c r="C59" s="15"/>
      <c r="D59" s="16"/>
      <c r="E59" s="16"/>
      <c r="F59" s="112"/>
      <c r="G59" s="112"/>
    </row>
    <row r="60" spans="1:7" ht="24" customHeight="1" x14ac:dyDescent="0.3">
      <c r="A60" s="3"/>
      <c r="B60" s="20" t="s">
        <v>69</v>
      </c>
      <c r="C60" s="21" t="s">
        <v>51</v>
      </c>
      <c r="D60" s="21" t="s">
        <v>52</v>
      </c>
      <c r="E60" s="20" t="s">
        <v>23</v>
      </c>
      <c r="F60" s="118" t="s">
        <v>24</v>
      </c>
      <c r="G60" s="119" t="s">
        <v>25</v>
      </c>
    </row>
    <row r="61" spans="1:7" ht="24" customHeight="1" x14ac:dyDescent="0.3">
      <c r="A61" s="8"/>
      <c r="B61" s="25" t="s">
        <v>70</v>
      </c>
      <c r="C61" s="25" t="s">
        <v>71</v>
      </c>
      <c r="D61" s="24">
        <v>40</v>
      </c>
      <c r="E61" s="27" t="s">
        <v>36</v>
      </c>
      <c r="F61" s="107">
        <v>1100</v>
      </c>
      <c r="G61" s="107">
        <f>F61*D61</f>
        <v>44000</v>
      </c>
    </row>
    <row r="62" spans="1:7" ht="14.4" x14ac:dyDescent="0.3">
      <c r="A62" s="8"/>
      <c r="B62" s="25" t="s">
        <v>72</v>
      </c>
      <c r="C62" s="25" t="s">
        <v>54</v>
      </c>
      <c r="D62" s="24">
        <v>10</v>
      </c>
      <c r="E62" s="27" t="s">
        <v>36</v>
      </c>
      <c r="F62" s="107">
        <v>40000</v>
      </c>
      <c r="G62" s="107">
        <f t="shared" ref="G62:G64" si="5">D62*F62</f>
        <v>400000</v>
      </c>
    </row>
    <row r="63" spans="1:7" ht="14.4" x14ac:dyDescent="0.3">
      <c r="A63" s="8"/>
      <c r="B63" s="25" t="s">
        <v>73</v>
      </c>
      <c r="C63" s="25" t="s">
        <v>54</v>
      </c>
      <c r="D63" s="24">
        <v>10</v>
      </c>
      <c r="E63" s="27" t="s">
        <v>36</v>
      </c>
      <c r="F63" s="107">
        <v>12000</v>
      </c>
      <c r="G63" s="107">
        <f t="shared" si="5"/>
        <v>120000</v>
      </c>
    </row>
    <row r="64" spans="1:7" ht="12.75" customHeight="1" x14ac:dyDescent="0.3">
      <c r="A64" s="4"/>
      <c r="B64" s="29" t="s">
        <v>74</v>
      </c>
      <c r="C64" s="29" t="s">
        <v>54</v>
      </c>
      <c r="D64" s="129">
        <v>10</v>
      </c>
      <c r="E64" s="30" t="s">
        <v>36</v>
      </c>
      <c r="F64" s="121">
        <v>30000</v>
      </c>
      <c r="G64" s="121">
        <f t="shared" si="5"/>
        <v>300000</v>
      </c>
    </row>
    <row r="65" spans="1:7" ht="12.75" customHeight="1" x14ac:dyDescent="0.3">
      <c r="A65" s="8"/>
      <c r="B65" s="11" t="s">
        <v>106</v>
      </c>
      <c r="C65" s="11" t="s">
        <v>107</v>
      </c>
      <c r="D65" s="133">
        <v>0.5</v>
      </c>
      <c r="E65" s="13" t="s">
        <v>36</v>
      </c>
      <c r="F65" s="110">
        <v>120000</v>
      </c>
      <c r="G65" s="110">
        <f>+D65*F65</f>
        <v>60000</v>
      </c>
    </row>
    <row r="66" spans="1:7" ht="13.5" customHeight="1" x14ac:dyDescent="0.3">
      <c r="A66" s="3"/>
      <c r="B66" s="130" t="s">
        <v>75</v>
      </c>
      <c r="C66" s="131"/>
      <c r="D66" s="131"/>
      <c r="E66" s="131"/>
      <c r="F66" s="132"/>
      <c r="G66" s="132">
        <f>SUM(G61:G65)</f>
        <v>924000</v>
      </c>
    </row>
    <row r="67" spans="1:7" ht="12" customHeight="1" x14ac:dyDescent="0.3">
      <c r="A67" s="2"/>
      <c r="B67" s="55"/>
      <c r="C67" s="55"/>
      <c r="D67" s="55"/>
      <c r="E67" s="55"/>
      <c r="F67" s="122"/>
      <c r="G67" s="122"/>
    </row>
    <row r="68" spans="1:7" ht="12" customHeight="1" x14ac:dyDescent="0.3">
      <c r="A68" s="8"/>
      <c r="B68" s="56" t="s">
        <v>76</v>
      </c>
      <c r="C68" s="57"/>
      <c r="D68" s="57"/>
      <c r="E68" s="57"/>
      <c r="F68" s="123"/>
      <c r="G68" s="124">
        <f>G28+G41+G57+G66</f>
        <v>9189100</v>
      </c>
    </row>
    <row r="69" spans="1:7" ht="12" customHeight="1" x14ac:dyDescent="0.3">
      <c r="A69" s="8"/>
      <c r="B69" s="58" t="s">
        <v>77</v>
      </c>
      <c r="C69" s="59"/>
      <c r="D69" s="59"/>
      <c r="E69" s="59"/>
      <c r="F69" s="114"/>
      <c r="G69" s="125">
        <f>G68*0.05</f>
        <v>459455</v>
      </c>
    </row>
    <row r="70" spans="1:7" ht="12" customHeight="1" x14ac:dyDescent="0.3">
      <c r="A70" s="8"/>
      <c r="B70" s="60" t="s">
        <v>78</v>
      </c>
      <c r="C70" s="61"/>
      <c r="D70" s="61"/>
      <c r="E70" s="61"/>
      <c r="F70" s="126"/>
      <c r="G70" s="127">
        <f>G69+G68</f>
        <v>9648555</v>
      </c>
    </row>
    <row r="71" spans="1:7" ht="12" customHeight="1" x14ac:dyDescent="0.3">
      <c r="A71" s="8"/>
      <c r="B71" s="58" t="s">
        <v>79</v>
      </c>
      <c r="C71" s="59"/>
      <c r="D71" s="59"/>
      <c r="E71" s="59"/>
      <c r="F71" s="114"/>
      <c r="G71" s="125">
        <f>G12</f>
        <v>20000000</v>
      </c>
    </row>
    <row r="72" spans="1:7" ht="12" customHeight="1" x14ac:dyDescent="0.3">
      <c r="A72" s="8"/>
      <c r="B72" s="62" t="s">
        <v>80</v>
      </c>
      <c r="C72" s="63"/>
      <c r="D72" s="63"/>
      <c r="E72" s="63"/>
      <c r="F72" s="63"/>
      <c r="G72" s="128">
        <f>G71-G70</f>
        <v>10351445</v>
      </c>
    </row>
    <row r="73" spans="1:7" ht="12" customHeight="1" x14ac:dyDescent="0.3">
      <c r="A73" s="8"/>
      <c r="B73" s="64" t="s">
        <v>81</v>
      </c>
      <c r="C73" s="65"/>
      <c r="D73" s="65"/>
      <c r="E73" s="65"/>
      <c r="F73" s="65"/>
      <c r="G73" s="66"/>
    </row>
    <row r="74" spans="1:7" ht="12.75" customHeight="1" thickBot="1" x14ac:dyDescent="0.35">
      <c r="A74" s="8"/>
      <c r="B74" s="67"/>
      <c r="C74" s="65"/>
      <c r="D74" s="65"/>
      <c r="E74" s="65"/>
      <c r="F74" s="65"/>
      <c r="G74" s="66"/>
    </row>
    <row r="75" spans="1:7" ht="12" customHeight="1" x14ac:dyDescent="0.3">
      <c r="A75" s="8"/>
      <c r="B75" s="95" t="s">
        <v>82</v>
      </c>
      <c r="C75" s="68"/>
      <c r="D75" s="68"/>
      <c r="E75" s="68"/>
      <c r="F75" s="69"/>
      <c r="G75" s="66"/>
    </row>
    <row r="76" spans="1:7" ht="12" customHeight="1" x14ac:dyDescent="0.3">
      <c r="A76" s="8"/>
      <c r="B76" s="96" t="s">
        <v>83</v>
      </c>
      <c r="C76" s="67"/>
      <c r="D76" s="67"/>
      <c r="E76" s="67"/>
      <c r="F76" s="70"/>
      <c r="G76" s="66"/>
    </row>
    <row r="77" spans="1:7" ht="12" customHeight="1" x14ac:dyDescent="0.3">
      <c r="A77" s="8"/>
      <c r="B77" s="96" t="s">
        <v>84</v>
      </c>
      <c r="C77" s="67"/>
      <c r="D77" s="67"/>
      <c r="E77" s="67"/>
      <c r="F77" s="70"/>
      <c r="G77" s="66"/>
    </row>
    <row r="78" spans="1:7" ht="12" customHeight="1" x14ac:dyDescent="0.3">
      <c r="A78" s="8"/>
      <c r="B78" s="96" t="s">
        <v>85</v>
      </c>
      <c r="C78" s="67"/>
      <c r="D78" s="67"/>
      <c r="E78" s="67"/>
      <c r="F78" s="70"/>
      <c r="G78" s="66"/>
    </row>
    <row r="79" spans="1:7" ht="12" customHeight="1" x14ac:dyDescent="0.3">
      <c r="A79" s="8"/>
      <c r="B79" s="96" t="s">
        <v>86</v>
      </c>
      <c r="C79" s="67"/>
      <c r="D79" s="67"/>
      <c r="E79" s="67"/>
      <c r="F79" s="70"/>
      <c r="G79" s="66"/>
    </row>
    <row r="80" spans="1:7" ht="12" customHeight="1" x14ac:dyDescent="0.3">
      <c r="A80" s="8"/>
      <c r="B80" s="96" t="s">
        <v>87</v>
      </c>
      <c r="C80" s="67"/>
      <c r="D80" s="67"/>
      <c r="E80" s="67"/>
      <c r="F80" s="70"/>
      <c r="G80" s="66"/>
    </row>
    <row r="81" spans="1:7" ht="12.75" customHeight="1" thickBot="1" x14ac:dyDescent="0.35">
      <c r="A81" s="8"/>
      <c r="B81" s="97" t="s">
        <v>88</v>
      </c>
      <c r="C81" s="71"/>
      <c r="D81" s="71"/>
      <c r="E81" s="71"/>
      <c r="F81" s="72"/>
      <c r="G81" s="66"/>
    </row>
    <row r="82" spans="1:7" ht="12.75" customHeight="1" x14ac:dyDescent="0.3">
      <c r="A82" s="8"/>
      <c r="B82" s="67"/>
      <c r="C82" s="67"/>
      <c r="D82" s="67"/>
      <c r="E82" s="67"/>
      <c r="F82" s="67"/>
      <c r="G82" s="66"/>
    </row>
    <row r="83" spans="1:7" ht="15" customHeight="1" thickBot="1" x14ac:dyDescent="0.35">
      <c r="A83" s="8"/>
      <c r="B83" s="137" t="s">
        <v>89</v>
      </c>
      <c r="C83" s="138"/>
      <c r="D83" s="73"/>
      <c r="E83" s="74"/>
      <c r="F83" s="74"/>
      <c r="G83" s="66"/>
    </row>
    <row r="84" spans="1:7" ht="12" customHeight="1" x14ac:dyDescent="0.3">
      <c r="A84" s="8"/>
      <c r="B84" s="75" t="s">
        <v>69</v>
      </c>
      <c r="C84" s="76" t="s">
        <v>102</v>
      </c>
      <c r="D84" s="77" t="s">
        <v>90</v>
      </c>
      <c r="E84" s="74"/>
      <c r="F84" s="74"/>
      <c r="G84" s="66"/>
    </row>
    <row r="85" spans="1:7" ht="12" customHeight="1" x14ac:dyDescent="0.3">
      <c r="A85" s="8"/>
      <c r="B85" s="78" t="s">
        <v>91</v>
      </c>
      <c r="C85" s="79">
        <f>G28</f>
        <v>3000000</v>
      </c>
      <c r="D85" s="80">
        <f>(C85/C91)</f>
        <v>0.31092738757254323</v>
      </c>
      <c r="E85" s="74"/>
      <c r="F85" s="74"/>
      <c r="G85" s="66"/>
    </row>
    <row r="86" spans="1:7" ht="12" customHeight="1" x14ac:dyDescent="0.3">
      <c r="A86" s="8"/>
      <c r="B86" s="78" t="s">
        <v>92</v>
      </c>
      <c r="C86" s="81">
        <f>G33</f>
        <v>0</v>
      </c>
      <c r="D86" s="80">
        <v>0</v>
      </c>
      <c r="E86" s="74"/>
      <c r="F86" s="74"/>
      <c r="G86" s="66"/>
    </row>
    <row r="87" spans="1:7" ht="12" customHeight="1" x14ac:dyDescent="0.3">
      <c r="A87" s="8"/>
      <c r="B87" s="78" t="s">
        <v>93</v>
      </c>
      <c r="C87" s="79">
        <f>G41</f>
        <v>83500</v>
      </c>
      <c r="D87" s="80">
        <f>(C87/C91)</f>
        <v>8.6541456207691204E-3</v>
      </c>
      <c r="E87" s="74"/>
      <c r="F87" s="74"/>
      <c r="G87" s="66"/>
    </row>
    <row r="88" spans="1:7" ht="12" customHeight="1" x14ac:dyDescent="0.3">
      <c r="A88" s="8"/>
      <c r="B88" s="78" t="s">
        <v>50</v>
      </c>
      <c r="C88" s="79">
        <f>G57</f>
        <v>5181600</v>
      </c>
      <c r="D88" s="80">
        <f>(C88/C91)</f>
        <v>0.53703378381529665</v>
      </c>
      <c r="E88" s="74"/>
      <c r="F88" s="74"/>
      <c r="G88" s="66"/>
    </row>
    <row r="89" spans="1:7" ht="12" customHeight="1" x14ac:dyDescent="0.3">
      <c r="A89" s="8"/>
      <c r="B89" s="78" t="s">
        <v>94</v>
      </c>
      <c r="C89" s="79">
        <f>G66</f>
        <v>924000</v>
      </c>
      <c r="D89" s="80">
        <f>(C89/C91)</f>
        <v>9.5765635372343325E-2</v>
      </c>
      <c r="E89" s="82"/>
      <c r="F89" s="82"/>
      <c r="G89" s="66"/>
    </row>
    <row r="90" spans="1:7" ht="12" customHeight="1" x14ac:dyDescent="0.3">
      <c r="A90" s="8"/>
      <c r="B90" s="78" t="s">
        <v>95</v>
      </c>
      <c r="C90" s="79">
        <f>G69</f>
        <v>459455</v>
      </c>
      <c r="D90" s="80">
        <f>(C90/C91)</f>
        <v>4.7619047619047616E-2</v>
      </c>
      <c r="E90" s="82"/>
      <c r="F90" s="82"/>
      <c r="G90" s="66"/>
    </row>
    <row r="91" spans="1:7" ht="12.75" customHeight="1" thickBot="1" x14ac:dyDescent="0.35">
      <c r="A91" s="8"/>
      <c r="B91" s="83" t="s">
        <v>104</v>
      </c>
      <c r="C91" s="84">
        <f>SUM(C85:C90)</f>
        <v>9648555</v>
      </c>
      <c r="D91" s="85">
        <f>SUM(D85:D90)</f>
        <v>1</v>
      </c>
      <c r="E91" s="82"/>
      <c r="F91" s="82"/>
      <c r="G91" s="66"/>
    </row>
    <row r="92" spans="1:7" ht="12" customHeight="1" x14ac:dyDescent="0.3">
      <c r="A92" s="8"/>
      <c r="B92" s="67"/>
      <c r="C92" s="65"/>
      <c r="D92" s="65"/>
      <c r="E92" s="65"/>
      <c r="F92" s="65"/>
      <c r="G92" s="66"/>
    </row>
    <row r="93" spans="1:7" ht="12.75" customHeight="1" x14ac:dyDescent="0.3">
      <c r="A93" s="8"/>
      <c r="B93" s="86"/>
      <c r="C93" s="65"/>
      <c r="D93" s="65"/>
      <c r="E93" s="65"/>
      <c r="F93" s="65"/>
      <c r="G93" s="66"/>
    </row>
    <row r="94" spans="1:7" ht="12" customHeight="1" thickBot="1" x14ac:dyDescent="0.35">
      <c r="A94" s="7"/>
      <c r="B94" s="87"/>
      <c r="C94" s="88" t="s">
        <v>96</v>
      </c>
      <c r="D94" s="89"/>
      <c r="E94" s="90"/>
      <c r="F94" s="91"/>
      <c r="G94" s="66"/>
    </row>
    <row r="95" spans="1:7" ht="12" customHeight="1" x14ac:dyDescent="0.3">
      <c r="A95" s="8"/>
      <c r="B95" s="92" t="s">
        <v>103</v>
      </c>
      <c r="C95" s="104">
        <v>3500</v>
      </c>
      <c r="D95" s="104">
        <v>4000</v>
      </c>
      <c r="E95" s="104">
        <v>4500</v>
      </c>
      <c r="F95" s="93"/>
      <c r="G95" s="93"/>
    </row>
    <row r="96" spans="1:7" ht="12.75" customHeight="1" thickBot="1" x14ac:dyDescent="0.35">
      <c r="A96" s="8"/>
      <c r="B96" s="83" t="s">
        <v>97</v>
      </c>
      <c r="C96" s="99">
        <f>C91/C95</f>
        <v>2756.73</v>
      </c>
      <c r="D96" s="99">
        <f>(G70/D95)</f>
        <v>2412.1387500000001</v>
      </c>
      <c r="E96" s="99">
        <f>(G70/E95)</f>
        <v>2144.1233333333334</v>
      </c>
      <c r="F96" s="93"/>
      <c r="G96" s="93"/>
    </row>
    <row r="97" spans="1:7" ht="15.6" customHeight="1" x14ac:dyDescent="0.3">
      <c r="A97" s="8"/>
      <c r="B97" s="31" t="s">
        <v>98</v>
      </c>
      <c r="C97" s="67"/>
      <c r="D97" s="67"/>
      <c r="E97" s="67"/>
      <c r="F97" s="67"/>
      <c r="G97" s="67"/>
    </row>
  </sheetData>
  <mergeCells count="9">
    <mergeCell ref="B83:C83"/>
    <mergeCell ref="E13:F13"/>
    <mergeCell ref="E11:F11"/>
    <mergeCell ref="E10:F10"/>
    <mergeCell ref="E9:F9"/>
    <mergeCell ref="E14:F14"/>
    <mergeCell ref="E15:F15"/>
    <mergeCell ref="B17:G17"/>
    <mergeCell ref="E12:F12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ignoredErrors>
    <ignoredError sqref="G23 G25" 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02D9EC940F96643B63B06A5078D086C" ma:contentTypeVersion="15" ma:contentTypeDescription="Crear nuevo documento." ma:contentTypeScope="" ma:versionID="2ec0779974c70508ca5a0526de9561fe">
  <xsd:schema xmlns:xsd="http://www.w3.org/2001/XMLSchema" xmlns:xs="http://www.w3.org/2001/XMLSchema" xmlns:p="http://schemas.microsoft.com/office/2006/metadata/properties" xmlns:ns1="http://schemas.microsoft.com/sharepoint/v3" xmlns:ns3="c5dbce2d-49dc-4afe-a5b0-d7fb7a901161" xmlns:ns4="1030f0af-99cb-42f1-88fc-acec73331192" targetNamespace="http://schemas.microsoft.com/office/2006/metadata/properties" ma:root="true" ma:fieldsID="8c322aef4b1c8239b17247d60330f077" ns1:_="" ns3:_="" ns4:_="">
    <xsd:import namespace="http://schemas.microsoft.com/sharepoint/v3"/>
    <xsd:import namespace="c5dbce2d-49dc-4afe-a5b0-d7fb7a901161"/>
    <xsd:import namespace="1030f0af-99cb-42f1-88fc-acec73331192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ingHintHash" minOccurs="0"/>
                <xsd:element ref="ns3:SharedWithDetails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1:_ip_UnifiedCompliancePolicyProperties" minOccurs="0"/>
                <xsd:element ref="ns1:_ip_UnifiedCompliancePolicyUIAction" minOccurs="0"/>
                <xsd:element ref="ns4:MediaServiceOCR" minOccurs="0"/>
                <xsd:element ref="ns4:MediaServiceDateTaken" minOccurs="0"/>
                <xsd:element ref="ns4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8" nillable="true" ma:displayName="Propiedades de la Directiva de cumplimiento unificado" ma:hidden="true" ma:internalName="_ip_UnifiedCompliancePolicyProperties">
      <xsd:simpleType>
        <xsd:restriction base="dms:Note"/>
      </xsd:simpleType>
    </xsd:element>
    <xsd:element name="_ip_UnifiedCompliancePolicyUIAction" ma:index="19" nillable="true" ma:displayName="Acción de IU de la Directiva de cumplimiento unificado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5dbce2d-49dc-4afe-a5b0-d7fb7a90116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ingHintHash" ma:index="9" nillable="true" ma:displayName="Hash de la sugerencia para compartir" ma:internalName="SharingHintHash" ma:readOnly="true">
      <xsd:simpleType>
        <xsd:restriction base="dms:Text"/>
      </xsd:simpleType>
    </xsd:element>
    <xsd:element name="SharedWithDetails" ma:index="10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30f0af-99cb-42f1-88fc-acec7333119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21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0491B2E3-3356-4127-A08D-E76C2E9AA4C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246E281-E1CA-4FAA-B23E-8D6D05F3174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c5dbce2d-49dc-4afe-a5b0-d7fb7a901161"/>
    <ds:schemaRef ds:uri="1030f0af-99cb-42f1-88fc-acec7333119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A46A240-53E3-472C-95E1-2A486E2ADC68}">
  <ds:schemaRefs>
    <ds:schemaRef ds:uri="http://www.w3.org/XML/1998/namespace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http://schemas.microsoft.com/sharepoint/v3"/>
    <ds:schemaRef ds:uri="http://purl.org/dc/terms/"/>
    <ds:schemaRef ds:uri="1030f0af-99cb-42f1-88fc-acec73331192"/>
    <ds:schemaRef ds:uri="c5dbce2d-49dc-4afe-a5b0-d7fb7a901161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Frutilla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Salinas Alvarez Mariana Beatriz</cp:lastModifiedBy>
  <cp:revision/>
  <dcterms:created xsi:type="dcterms:W3CDTF">2020-11-27T12:49:26Z</dcterms:created>
  <dcterms:modified xsi:type="dcterms:W3CDTF">2022-06-29T21:33:40Z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0x010100202D9EC940F96643B63B06A5078D086C</vt:lpwstr>
  </property>
</Properties>
</file>