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0" documentId="8_{57FFBC4A-3A27-4A06-A699-8CBB8A0C5E2B}" xr6:coauthVersionLast="47" xr6:coauthVersionMax="47" xr10:uidLastSave="{8DD511C5-8AD9-4749-9017-CC471D93075F}"/>
  <bookViews>
    <workbookView xWindow="-108" yWindow="-108" windowWidth="23256" windowHeight="12456" xr2:uid="{00000000-000D-0000-FFFF-FFFF00000000}"/>
  </bookViews>
  <sheets>
    <sheet name="Gerbera Manten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47" i="1"/>
  <c r="F46" i="1"/>
  <c r="F45" i="1"/>
  <c r="G51" i="1"/>
  <c r="G50" i="1"/>
  <c r="G49" i="1"/>
  <c r="G48" i="1"/>
  <c r="G47" i="1"/>
  <c r="G46" i="1"/>
  <c r="G45" i="1"/>
  <c r="G44" i="1"/>
  <c r="G26" i="1"/>
  <c r="G25" i="1"/>
  <c r="G24" i="1"/>
  <c r="G23" i="1"/>
  <c r="G22" i="1"/>
  <c r="G21" i="1"/>
  <c r="G12" i="1"/>
  <c r="G58" i="1" l="1"/>
  <c r="G57" i="1"/>
  <c r="G56" i="1"/>
  <c r="G59" i="1" l="1"/>
  <c r="G27" i="1" l="1"/>
  <c r="G40" i="1" l="1"/>
  <c r="C82" i="1" l="1"/>
  <c r="C80" i="1"/>
  <c r="G64" i="1"/>
  <c r="C78" i="1" l="1"/>
  <c r="G52" i="1"/>
  <c r="C81" i="1" s="1"/>
  <c r="G61" i="1" l="1"/>
  <c r="G62" i="1" s="1"/>
  <c r="G63" i="1" l="1"/>
  <c r="D89" i="1" s="1"/>
  <c r="C83" i="1"/>
  <c r="E89" i="1" l="1"/>
  <c r="C89" i="1"/>
  <c r="G65" i="1"/>
  <c r="C84" i="1"/>
  <c r="D81" i="1" l="1"/>
  <c r="D80" i="1"/>
  <c r="D82" i="1"/>
  <c r="D78" i="1"/>
  <c r="D83" i="1"/>
  <c r="D84" i="1" l="1"/>
</calcChain>
</file>

<file path=xl/sharedStrings.xml><?xml version="1.0" encoding="utf-8"?>
<sst xmlns="http://schemas.openxmlformats.org/spreadsheetml/2006/main" count="148" uniqueCount="105">
  <si>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</si>
  <si>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</si>
  <si>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</si>
  <si>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</si>
  <si>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</si>
  <si>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</si>
  <si>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</si>
  <si>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</si>
  <si>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</si>
  <si>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</si>
  <si>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</si>
  <si>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</si>
  <si>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</si>
  <si>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</si>
  <si>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</si>
  <si>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</si>
  <si>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</si>
  <si>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</si>
  <si>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</si>
  <si>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</si>
  <si>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</si>
  <si>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</si>
  <si>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</si>
  <si>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</si>
  <si>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</si>
  <si>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</si>
  <si>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</si>
  <si>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</si>
  <si>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</si>
  <si>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</si>
  <si>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</si>
  <si>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</si>
  <si>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</si>
  <si>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</si>
  <si>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</si>
  <si>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</si>
  <si>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</si>
  <si>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</si>
  <si>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</si>
  <si>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</si>
  <si>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</si>
  <si>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</si>
  <si>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</si>
  <si>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</si>
  <si>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</si>
  <si>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</si>
  <si>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</si>
  <si>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</si>
  <si>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</si>
  <si>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</si>
  <si>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</si>
  <si>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</si>
  <si>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</si>
  <si>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</si>
  <si>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</si>
  <si>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</si>
  <si>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</si>
  <si>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</si>
  <si>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</si>
  <si>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</si>
  <si>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</si>
  <si>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Selecron 720 EC (I)</t>
  </si>
  <si>
    <t>Arica Y Parinacota</t>
  </si>
  <si>
    <t xml:space="preserve">Arica  </t>
  </si>
  <si>
    <t>junio-octubre</t>
  </si>
  <si>
    <t>u</t>
  </si>
  <si>
    <t>Costo unitario ($/kilos) (*)</t>
  </si>
  <si>
    <t>Aplicación de fertilizantes</t>
  </si>
  <si>
    <t>Nitrato de Potasio</t>
  </si>
  <si>
    <t>abril-octubre</t>
  </si>
  <si>
    <t xml:space="preserve">Riego </t>
  </si>
  <si>
    <t>Aplicación agroquímicos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</si>
  <si>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</si>
  <si>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</si>
  <si>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</si>
  <si>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</si>
  <si>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Tractor/Rastra</t>
  </si>
  <si>
    <t>Rendimiento (Kilos/ha)</t>
  </si>
  <si>
    <t>PRECIO ESPERADO ($/atados)</t>
  </si>
  <si>
    <t xml:space="preserve">u </t>
  </si>
  <si>
    <t>$/ha</t>
  </si>
  <si>
    <t>Cinta de riego</t>
  </si>
  <si>
    <t>Alto</t>
  </si>
  <si>
    <t>marzo-octubre</t>
  </si>
  <si>
    <t>Tractor/Rotovador</t>
  </si>
  <si>
    <t>Cinta gareta</t>
  </si>
  <si>
    <t>Abril- Noviembre</t>
  </si>
  <si>
    <t>enero-dicbre</t>
  </si>
  <si>
    <t>Corte, traslado y selección</t>
  </si>
  <si>
    <t>abril-novbre</t>
  </si>
  <si>
    <t>Embalaje (paquetes y cajas)</t>
  </si>
  <si>
    <t>Ultrasol Crecimiento</t>
  </si>
  <si>
    <t>Nitrato de calcio</t>
  </si>
  <si>
    <t>Evisect 50 SP (I)</t>
  </si>
  <si>
    <t>Goldazim 500 SC (F)</t>
  </si>
  <si>
    <t>enero</t>
  </si>
  <si>
    <t>Tractor/Arado pasillos</t>
  </si>
  <si>
    <t>Tractor/Camellonado pasillos</t>
  </si>
  <si>
    <t>GERBERA</t>
  </si>
  <si>
    <t>Millon Star</t>
  </si>
  <si>
    <t>Azapa- Chaca- Vitor</t>
  </si>
  <si>
    <t>RENDIMIENTO (atados/Há.)</t>
  </si>
  <si>
    <t>Dehoje y entutorado</t>
  </si>
  <si>
    <t>Papel Craff elasticos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</si>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</sst>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 wrapText="1"/>
    </xf>
    <xf numFmtId="49" fontId="6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9" customFormat="1" ht="12" customHeight="1" x14ac:dyDescent="0.3">
      <c r="A9" s="17"/>
      <c r="B9" s="5" t="s">
        <v>0</v>
      </c>
      <c r="C9" s="103" t="s">
        <v>98</v>
      </c>
      <c r="D9" s="6"/>
      <c r="E9" s="141" t="s">
        <v>101</v>
      </c>
      <c r="F9" s="142"/>
      <c r="G9" s="107">
        <v>6200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19" customFormat="1" ht="26.25" customHeight="1" x14ac:dyDescent="0.3">
      <c r="A10" s="17"/>
      <c r="B10" s="7" t="s">
        <v>1</v>
      </c>
      <c r="C10" s="104" t="s">
        <v>99</v>
      </c>
      <c r="D10" s="6"/>
      <c r="E10" s="143" t="s">
        <v>2</v>
      </c>
      <c r="F10" s="144"/>
      <c r="G10" s="103" t="s">
        <v>104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19" customFormat="1" ht="18" customHeight="1" x14ac:dyDescent="0.3">
      <c r="A11" s="17"/>
      <c r="B11" s="7" t="s">
        <v>3</v>
      </c>
      <c r="C11" s="103" t="s">
        <v>82</v>
      </c>
      <c r="D11" s="6"/>
      <c r="E11" s="143" t="s">
        <v>78</v>
      </c>
      <c r="F11" s="144"/>
      <c r="G11" s="129">
        <v>2100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19" customFormat="1" ht="11.25" customHeight="1" x14ac:dyDescent="0.3">
      <c r="A12" s="17"/>
      <c r="B12" s="7" t="s">
        <v>4</v>
      </c>
      <c r="C12" s="104" t="s">
        <v>62</v>
      </c>
      <c r="D12" s="6"/>
      <c r="E12" s="8" t="s">
        <v>5</v>
      </c>
      <c r="F12" s="9"/>
      <c r="G12" s="106">
        <f>(G9*G11)</f>
        <v>13020000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19" customFormat="1" ht="11.25" customHeight="1" x14ac:dyDescent="0.3">
      <c r="A13" s="17"/>
      <c r="B13" s="7" t="s">
        <v>6</v>
      </c>
      <c r="C13" s="103" t="s">
        <v>63</v>
      </c>
      <c r="D13" s="6"/>
      <c r="E13" s="143" t="s">
        <v>7</v>
      </c>
      <c r="F13" s="144"/>
      <c r="G13" s="103" t="s">
        <v>59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19" customFormat="1" ht="13.5" customHeight="1" x14ac:dyDescent="0.3">
      <c r="A14" s="17"/>
      <c r="B14" s="7" t="s">
        <v>8</v>
      </c>
      <c r="C14" s="103" t="s">
        <v>100</v>
      </c>
      <c r="D14" s="6"/>
      <c r="E14" s="143" t="s">
        <v>9</v>
      </c>
      <c r="F14" s="144"/>
      <c r="G14" s="103" t="s">
        <v>86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19" customFormat="1" ht="25.5" customHeight="1" x14ac:dyDescent="0.3">
      <c r="A15" s="17"/>
      <c r="B15" s="7" t="s">
        <v>10</v>
      </c>
      <c r="C15" s="105">
        <v>44726</v>
      </c>
      <c r="D15" s="6"/>
      <c r="E15" s="145" t="s">
        <v>11</v>
      </c>
      <c r="F15" s="146"/>
      <c r="G15" s="104" t="s">
        <v>60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19" customFormat="1" ht="12" customHeight="1" x14ac:dyDescent="0.3">
      <c r="A16" s="20"/>
      <c r="B16" s="21"/>
      <c r="C16" s="22"/>
      <c r="D16" s="23"/>
      <c r="E16" s="24"/>
      <c r="F16" s="24"/>
      <c r="G16" s="2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19" customFormat="1" ht="12" customHeight="1" x14ac:dyDescent="0.3">
      <c r="A17" s="26"/>
      <c r="B17" s="147" t="s">
        <v>12</v>
      </c>
      <c r="C17" s="148"/>
      <c r="D17" s="148"/>
      <c r="E17" s="148"/>
      <c r="F17" s="148"/>
      <c r="G17" s="14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19" customFormat="1" ht="12" customHeight="1" x14ac:dyDescent="0.3">
      <c r="A18" s="20"/>
      <c r="B18" s="27"/>
      <c r="C18" s="28"/>
      <c r="D18" s="28"/>
      <c r="E18" s="28"/>
      <c r="F18" s="28"/>
      <c r="G18" s="2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19" customFormat="1" ht="12" customHeight="1" x14ac:dyDescent="0.3">
      <c r="A19" s="17"/>
      <c r="B19" s="29" t="s">
        <v>13</v>
      </c>
      <c r="C19" s="30"/>
      <c r="D19" s="23"/>
      <c r="E19" s="23"/>
      <c r="F19" s="23"/>
      <c r="G19" s="23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19" customFormat="1" ht="24" customHeight="1" x14ac:dyDescent="0.3">
      <c r="A20" s="26"/>
      <c r="B20" s="31" t="s">
        <v>14</v>
      </c>
      <c r="C20" s="31" t="s">
        <v>15</v>
      </c>
      <c r="D20" s="31" t="s">
        <v>16</v>
      </c>
      <c r="E20" s="31" t="s">
        <v>17</v>
      </c>
      <c r="F20" s="31" t="s">
        <v>18</v>
      </c>
      <c r="G20" s="31" t="s">
        <v>19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19" customFormat="1" ht="12.75" customHeight="1" x14ac:dyDescent="0.3">
      <c r="A21" s="26"/>
      <c r="B21" s="10" t="s">
        <v>70</v>
      </c>
      <c r="C21" s="104" t="s">
        <v>20</v>
      </c>
      <c r="D21" s="108">
        <v>3</v>
      </c>
      <c r="E21" s="130" t="s">
        <v>87</v>
      </c>
      <c r="F21" s="106">
        <v>35000</v>
      </c>
      <c r="G21" s="106">
        <f t="shared" ref="G21:G26" si="0">(D21*F21)</f>
        <v>105000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19" customFormat="1" ht="12.75" customHeight="1" x14ac:dyDescent="0.3">
      <c r="A22" s="26"/>
      <c r="B22" s="10" t="s">
        <v>67</v>
      </c>
      <c r="C22" s="104" t="s">
        <v>20</v>
      </c>
      <c r="D22" s="108">
        <v>3</v>
      </c>
      <c r="E22" s="130" t="s">
        <v>87</v>
      </c>
      <c r="F22" s="106">
        <v>35000</v>
      </c>
      <c r="G22" s="106">
        <f t="shared" si="0"/>
        <v>105000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19" customFormat="1" ht="12.75" customHeight="1" x14ac:dyDescent="0.3">
      <c r="A23" s="26"/>
      <c r="B23" s="10" t="s">
        <v>71</v>
      </c>
      <c r="C23" s="104" t="s">
        <v>20</v>
      </c>
      <c r="D23" s="108">
        <v>2</v>
      </c>
      <c r="E23" s="130" t="s">
        <v>87</v>
      </c>
      <c r="F23" s="106">
        <v>35000</v>
      </c>
      <c r="G23" s="106">
        <f t="shared" si="0"/>
        <v>70000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12.75" customHeight="1" x14ac:dyDescent="0.3">
      <c r="A24" s="26"/>
      <c r="B24" s="10" t="s">
        <v>102</v>
      </c>
      <c r="C24" s="104" t="s">
        <v>20</v>
      </c>
      <c r="D24" s="108">
        <v>4</v>
      </c>
      <c r="E24" s="130" t="s">
        <v>87</v>
      </c>
      <c r="F24" s="106">
        <v>35000</v>
      </c>
      <c r="G24" s="106">
        <f t="shared" si="0"/>
        <v>140000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19" customFormat="1" ht="12.75" customHeight="1" x14ac:dyDescent="0.3">
      <c r="A25" s="26"/>
      <c r="B25" s="10" t="s">
        <v>88</v>
      </c>
      <c r="C25" s="104" t="s">
        <v>20</v>
      </c>
      <c r="D25" s="108">
        <v>4</v>
      </c>
      <c r="E25" s="130" t="s">
        <v>89</v>
      </c>
      <c r="F25" s="106">
        <v>35000</v>
      </c>
      <c r="G25" s="106">
        <f t="shared" si="0"/>
        <v>140000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s="19" customFormat="1" ht="12.75" customHeight="1" x14ac:dyDescent="0.3">
      <c r="A26" s="26"/>
      <c r="B26" s="10" t="s">
        <v>90</v>
      </c>
      <c r="C26" s="104" t="s">
        <v>20</v>
      </c>
      <c r="D26" s="108">
        <v>4</v>
      </c>
      <c r="E26" s="130" t="s">
        <v>89</v>
      </c>
      <c r="F26" s="106">
        <v>35000</v>
      </c>
      <c r="G26" s="106">
        <f t="shared" si="0"/>
        <v>140000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19" customFormat="1" ht="12.75" customHeight="1" x14ac:dyDescent="0.3">
      <c r="A27" s="26"/>
      <c r="B27" s="32" t="s">
        <v>21</v>
      </c>
      <c r="C27" s="100"/>
      <c r="D27" s="100"/>
      <c r="E27" s="100"/>
      <c r="F27" s="100"/>
      <c r="G27" s="101">
        <f>SUM(G21:G26)</f>
        <v>700000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19" customFormat="1" ht="12" customHeight="1" x14ac:dyDescent="0.3">
      <c r="A28" s="20"/>
      <c r="B28" s="27"/>
      <c r="C28" s="28"/>
      <c r="D28" s="28"/>
      <c r="E28" s="28"/>
      <c r="F28" s="33"/>
      <c r="G28" s="3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19" customFormat="1" ht="12" customHeight="1" x14ac:dyDescent="0.3">
      <c r="A29" s="17"/>
      <c r="B29" s="34" t="s">
        <v>22</v>
      </c>
      <c r="C29" s="35"/>
      <c r="D29" s="36"/>
      <c r="E29" s="36"/>
      <c r="F29" s="36"/>
      <c r="G29" s="3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19" customFormat="1" ht="24" customHeight="1" x14ac:dyDescent="0.3">
      <c r="A30" s="17"/>
      <c r="B30" s="37" t="s">
        <v>14</v>
      </c>
      <c r="C30" s="38" t="s">
        <v>15</v>
      </c>
      <c r="D30" s="38" t="s">
        <v>16</v>
      </c>
      <c r="E30" s="37" t="s">
        <v>17</v>
      </c>
      <c r="F30" s="38" t="s">
        <v>18</v>
      </c>
      <c r="G30" s="37" t="s">
        <v>19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19" customFormat="1" ht="12" customHeight="1" x14ac:dyDescent="0.3">
      <c r="A31" s="17"/>
      <c r="B31" s="39"/>
      <c r="C31" s="39"/>
      <c r="D31" s="39"/>
      <c r="E31" s="39"/>
      <c r="F31" s="39"/>
      <c r="G31" s="3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19" customFormat="1" ht="12" customHeight="1" x14ac:dyDescent="0.3">
      <c r="A32" s="17"/>
      <c r="B32" s="40" t="s">
        <v>23</v>
      </c>
      <c r="C32" s="41"/>
      <c r="D32" s="41"/>
      <c r="E32" s="41"/>
      <c r="F32" s="41"/>
      <c r="G32" s="4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19" customFormat="1" ht="12" customHeight="1" x14ac:dyDescent="0.3">
      <c r="A33" s="20"/>
      <c r="B33" s="42"/>
      <c r="C33" s="43"/>
      <c r="D33" s="43"/>
      <c r="E33" s="43"/>
      <c r="F33" s="44"/>
      <c r="G33" s="4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19" customFormat="1" ht="12" customHeight="1" x14ac:dyDescent="0.3">
      <c r="A34" s="17"/>
      <c r="B34" s="34" t="s">
        <v>24</v>
      </c>
      <c r="C34" s="35"/>
      <c r="D34" s="36"/>
      <c r="E34" s="36"/>
      <c r="F34" s="36"/>
      <c r="G34" s="3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19" customFormat="1" ht="24" customHeight="1" x14ac:dyDescent="0.3">
      <c r="A35" s="17"/>
      <c r="B35" s="48" t="s">
        <v>14</v>
      </c>
      <c r="C35" s="48" t="s">
        <v>15</v>
      </c>
      <c r="D35" s="48" t="s">
        <v>16</v>
      </c>
      <c r="E35" s="48" t="s">
        <v>17</v>
      </c>
      <c r="F35" s="49" t="s">
        <v>18</v>
      </c>
      <c r="G35" s="48" t="s">
        <v>19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19" customFormat="1" ht="13.8" x14ac:dyDescent="0.3">
      <c r="A36" s="45"/>
      <c r="B36" s="122" t="s">
        <v>96</v>
      </c>
      <c r="C36" s="118" t="s">
        <v>73</v>
      </c>
      <c r="D36" s="119"/>
      <c r="E36" s="104"/>
      <c r="F36" s="120"/>
      <c r="G36" s="120"/>
      <c r="H36" s="18"/>
      <c r="I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s="19" customFormat="1" ht="13.8" x14ac:dyDescent="0.3">
      <c r="A37" s="45"/>
      <c r="B37" s="124" t="s">
        <v>84</v>
      </c>
      <c r="C37" s="118" t="s">
        <v>73</v>
      </c>
      <c r="D37" s="108"/>
      <c r="E37" s="104"/>
      <c r="F37" s="120"/>
      <c r="G37" s="120"/>
      <c r="H37" s="18"/>
      <c r="I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19" customFormat="1" ht="13.8" x14ac:dyDescent="0.3">
      <c r="A38" s="45"/>
      <c r="B38" s="122" t="s">
        <v>76</v>
      </c>
      <c r="C38" s="118" t="s">
        <v>73</v>
      </c>
      <c r="D38" s="119"/>
      <c r="E38" s="104"/>
      <c r="F38" s="120"/>
      <c r="G38" s="120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</row>
    <row r="39" spans="1:255" s="19" customFormat="1" ht="13.8" x14ac:dyDescent="0.3">
      <c r="A39" s="45"/>
      <c r="B39" s="123" t="s">
        <v>97</v>
      </c>
      <c r="C39" s="118" t="s">
        <v>73</v>
      </c>
      <c r="D39" s="121"/>
      <c r="E39" s="104"/>
      <c r="F39" s="120"/>
      <c r="G39" s="120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s="19" customFormat="1" ht="12.75" customHeight="1" x14ac:dyDescent="0.3">
      <c r="A40" s="17"/>
      <c r="B40" s="46" t="s">
        <v>25</v>
      </c>
      <c r="C40" s="99"/>
      <c r="D40" s="99"/>
      <c r="E40" s="99"/>
      <c r="F40" s="99"/>
      <c r="G40" s="98">
        <f>SUM(G36:G39)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s="19" customFormat="1" ht="12" customHeight="1" x14ac:dyDescent="0.3">
      <c r="A41" s="20"/>
      <c r="B41" s="42"/>
      <c r="C41" s="43"/>
      <c r="D41" s="43"/>
      <c r="E41" s="43"/>
      <c r="F41" s="44"/>
      <c r="G41" s="4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s="19" customFormat="1" ht="12" customHeight="1" x14ac:dyDescent="0.3">
      <c r="A42" s="17"/>
      <c r="B42" s="34" t="s">
        <v>26</v>
      </c>
      <c r="C42" s="35"/>
      <c r="D42" s="36"/>
      <c r="E42" s="36"/>
      <c r="F42" s="36"/>
      <c r="G42" s="3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s="19" customFormat="1" ht="24" customHeight="1" x14ac:dyDescent="0.3">
      <c r="A43" s="17"/>
      <c r="B43" s="49" t="s">
        <v>27</v>
      </c>
      <c r="C43" s="49" t="s">
        <v>28</v>
      </c>
      <c r="D43" s="49" t="s">
        <v>29</v>
      </c>
      <c r="E43" s="49" t="s">
        <v>17</v>
      </c>
      <c r="F43" s="49" t="s">
        <v>18</v>
      </c>
      <c r="G43" s="49" t="s">
        <v>19</v>
      </c>
      <c r="H43" s="18"/>
      <c r="I43" s="18"/>
      <c r="J43" s="18"/>
      <c r="K43" s="47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s="19" customFormat="1" ht="12.75" customHeight="1" x14ac:dyDescent="0.3">
      <c r="A44" s="45"/>
      <c r="B44" s="134" t="s">
        <v>30</v>
      </c>
      <c r="C44" s="135"/>
      <c r="D44" s="135"/>
      <c r="E44" s="135"/>
      <c r="F44" s="131"/>
      <c r="G44" s="131">
        <f t="shared" ref="G44:G51" si="1">(D44*F44)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s="19" customFormat="1" ht="12.75" customHeight="1" x14ac:dyDescent="0.3">
      <c r="A45" s="45"/>
      <c r="B45" s="11" t="s">
        <v>91</v>
      </c>
      <c r="C45" s="135" t="s">
        <v>31</v>
      </c>
      <c r="D45" s="135">
        <v>50</v>
      </c>
      <c r="E45" s="130" t="s">
        <v>87</v>
      </c>
      <c r="F45" s="131">
        <f>55000/25</f>
        <v>2200</v>
      </c>
      <c r="G45" s="131">
        <f t="shared" si="1"/>
        <v>110000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s="19" customFormat="1" ht="12.75" customHeight="1" x14ac:dyDescent="0.3">
      <c r="A46" s="45"/>
      <c r="B46" s="11" t="s">
        <v>68</v>
      </c>
      <c r="C46" s="135" t="s">
        <v>31</v>
      </c>
      <c r="D46" s="135">
        <v>50</v>
      </c>
      <c r="E46" s="133" t="s">
        <v>64</v>
      </c>
      <c r="F46" s="131">
        <f>48500/25</f>
        <v>1940</v>
      </c>
      <c r="G46" s="131">
        <f t="shared" si="1"/>
        <v>97000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s="19" customFormat="1" ht="12.75" customHeight="1" x14ac:dyDescent="0.3">
      <c r="A47" s="45"/>
      <c r="B47" s="11" t="s">
        <v>92</v>
      </c>
      <c r="C47" s="135" t="s">
        <v>31</v>
      </c>
      <c r="D47" s="135">
        <v>50</v>
      </c>
      <c r="E47" s="130" t="s">
        <v>69</v>
      </c>
      <c r="F47" s="131">
        <f>25000/25</f>
        <v>1000</v>
      </c>
      <c r="G47" s="131">
        <f t="shared" si="1"/>
        <v>50000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19" customFormat="1" ht="12.75" customHeight="1" x14ac:dyDescent="0.3">
      <c r="A48" s="45"/>
      <c r="B48" s="134" t="s">
        <v>33</v>
      </c>
      <c r="C48" s="135"/>
      <c r="D48" s="135"/>
      <c r="E48" s="135"/>
      <c r="F48" s="131"/>
      <c r="G48" s="131">
        <f t="shared" si="1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</row>
    <row r="49" spans="1:255" s="19" customFormat="1" ht="12.75" customHeight="1" x14ac:dyDescent="0.3">
      <c r="A49" s="45"/>
      <c r="B49" s="12" t="s">
        <v>93</v>
      </c>
      <c r="C49" s="136" t="s">
        <v>79</v>
      </c>
      <c r="D49" s="136">
        <v>1</v>
      </c>
      <c r="E49" s="130" t="s">
        <v>83</v>
      </c>
      <c r="F49" s="137">
        <f>21900*5</f>
        <v>109500</v>
      </c>
      <c r="G49" s="131">
        <f t="shared" si="1"/>
        <v>109500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s="19" customFormat="1" ht="12.75" customHeight="1" x14ac:dyDescent="0.3">
      <c r="A50" s="45"/>
      <c r="B50" s="12" t="s">
        <v>94</v>
      </c>
      <c r="C50" s="136" t="s">
        <v>32</v>
      </c>
      <c r="D50" s="136">
        <v>1</v>
      </c>
      <c r="E50" s="130" t="s">
        <v>83</v>
      </c>
      <c r="F50" s="137">
        <v>26000</v>
      </c>
      <c r="G50" s="131">
        <f t="shared" si="1"/>
        <v>26000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s="19" customFormat="1" ht="12.75" customHeight="1" x14ac:dyDescent="0.3">
      <c r="A51" s="45"/>
      <c r="B51" s="11" t="s">
        <v>61</v>
      </c>
      <c r="C51" s="136" t="s">
        <v>32</v>
      </c>
      <c r="D51" s="136">
        <v>0.2</v>
      </c>
      <c r="E51" s="133" t="s">
        <v>83</v>
      </c>
      <c r="F51" s="137">
        <v>45000</v>
      </c>
      <c r="G51" s="131">
        <f t="shared" si="1"/>
        <v>9000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s="19" customFormat="1" ht="13.5" customHeight="1" x14ac:dyDescent="0.3">
      <c r="A52" s="17"/>
      <c r="B52" s="46" t="s">
        <v>34</v>
      </c>
      <c r="C52" s="99"/>
      <c r="D52" s="99"/>
      <c r="E52" s="99"/>
      <c r="F52" s="99"/>
      <c r="G52" s="98">
        <f>SUM(G44:G51)</f>
        <v>401500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s="19" customFormat="1" ht="12" customHeight="1" x14ac:dyDescent="0.3">
      <c r="A53" s="20"/>
      <c r="B53" s="42"/>
      <c r="C53" s="43"/>
      <c r="D53" s="43"/>
      <c r="E53" s="43"/>
      <c r="F53" s="44"/>
      <c r="G53" s="44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19" customFormat="1" ht="12" customHeight="1" x14ac:dyDescent="0.3">
      <c r="A54" s="17"/>
      <c r="B54" s="34" t="s">
        <v>35</v>
      </c>
      <c r="C54" s="35"/>
      <c r="D54" s="36"/>
      <c r="E54" s="36"/>
      <c r="F54" s="36"/>
      <c r="G54" s="36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</row>
    <row r="55" spans="1:255" s="19" customFormat="1" ht="24" customHeight="1" x14ac:dyDescent="0.3">
      <c r="A55" s="17"/>
      <c r="B55" s="48" t="s">
        <v>36</v>
      </c>
      <c r="C55" s="49" t="s">
        <v>28</v>
      </c>
      <c r="D55" s="50" t="s">
        <v>29</v>
      </c>
      <c r="E55" s="48" t="s">
        <v>17</v>
      </c>
      <c r="F55" s="50" t="s">
        <v>18</v>
      </c>
      <c r="G55" s="51" t="s">
        <v>19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s="19" customFormat="1" ht="13.8" x14ac:dyDescent="0.3">
      <c r="A56" s="45"/>
      <c r="B56" s="138" t="s">
        <v>81</v>
      </c>
      <c r="C56" s="125" t="s">
        <v>65</v>
      </c>
      <c r="D56" s="139">
        <v>4</v>
      </c>
      <c r="E56" s="126" t="s">
        <v>95</v>
      </c>
      <c r="F56" s="140">
        <v>182513</v>
      </c>
      <c r="G56" s="128">
        <f t="shared" ref="G56:G58" si="2">(D56*F56)</f>
        <v>730052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s="19" customFormat="1" ht="13.8" x14ac:dyDescent="0.3">
      <c r="A57" s="45"/>
      <c r="B57" s="138" t="s">
        <v>85</v>
      </c>
      <c r="C57" s="127" t="s">
        <v>31</v>
      </c>
      <c r="D57" s="131">
        <v>10</v>
      </c>
      <c r="E57" s="109" t="s">
        <v>95</v>
      </c>
      <c r="F57" s="132">
        <v>4000</v>
      </c>
      <c r="G57" s="128">
        <f t="shared" si="2"/>
        <v>40000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s="19" customFormat="1" ht="13.8" x14ac:dyDescent="0.3">
      <c r="A58" s="45"/>
      <c r="B58" s="138" t="s">
        <v>103</v>
      </c>
      <c r="C58" s="127" t="s">
        <v>65</v>
      </c>
      <c r="D58" s="131">
        <v>12000</v>
      </c>
      <c r="E58" s="109" t="s">
        <v>72</v>
      </c>
      <c r="F58" s="132">
        <v>200</v>
      </c>
      <c r="G58" s="128">
        <f t="shared" si="2"/>
        <v>2400000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s="19" customFormat="1" ht="13.5" customHeight="1" x14ac:dyDescent="0.3">
      <c r="A59" s="17"/>
      <c r="B59" s="52" t="s">
        <v>37</v>
      </c>
      <c r="C59" s="102"/>
      <c r="D59" s="102"/>
      <c r="E59" s="102"/>
      <c r="F59" s="102"/>
      <c r="G59" s="97">
        <f>SUM(G56:G58)</f>
        <v>3170052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s="19" customFormat="1" ht="12" customHeight="1" x14ac:dyDescent="0.3">
      <c r="A60" s="20"/>
      <c r="B60" s="53"/>
      <c r="C60" s="53"/>
      <c r="D60" s="53"/>
      <c r="E60" s="53"/>
      <c r="F60" s="54"/>
      <c r="G60" s="54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s="19" customFormat="1" ht="12" customHeight="1" x14ac:dyDescent="0.3">
      <c r="A61" s="45"/>
      <c r="B61" s="55" t="s">
        <v>38</v>
      </c>
      <c r="C61" s="56"/>
      <c r="D61" s="56"/>
      <c r="E61" s="56"/>
      <c r="F61" s="56"/>
      <c r="G61" s="93">
        <f>G27+G40+G52+G59</f>
        <v>4271552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s="19" customFormat="1" ht="12" customHeight="1" x14ac:dyDescent="0.3">
      <c r="A62" s="45"/>
      <c r="B62" s="57" t="s">
        <v>39</v>
      </c>
      <c r="C62" s="58"/>
      <c r="D62" s="58"/>
      <c r="E62" s="58"/>
      <c r="F62" s="58"/>
      <c r="G62" s="94">
        <f>G61*0.05</f>
        <v>213577.60000000001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12" customHeight="1" x14ac:dyDescent="0.3">
      <c r="A63" s="45"/>
      <c r="B63" s="59" t="s">
        <v>40</v>
      </c>
      <c r="C63" s="60"/>
      <c r="D63" s="60"/>
      <c r="E63" s="60"/>
      <c r="F63" s="60"/>
      <c r="G63" s="95">
        <f>G62+G61</f>
        <v>4485129.5999999996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19" customFormat="1" ht="12" customHeight="1" x14ac:dyDescent="0.3">
      <c r="A64" s="45"/>
      <c r="B64" s="57" t="s">
        <v>41</v>
      </c>
      <c r="C64" s="58"/>
      <c r="D64" s="58"/>
      <c r="E64" s="58"/>
      <c r="F64" s="58"/>
      <c r="G64" s="94">
        <f>G12</f>
        <v>13020000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</row>
    <row r="65" spans="1:255" s="19" customFormat="1" ht="12" customHeight="1" x14ac:dyDescent="0.3">
      <c r="A65" s="45"/>
      <c r="B65" s="61" t="s">
        <v>42</v>
      </c>
      <c r="C65" s="62"/>
      <c r="D65" s="62"/>
      <c r="E65" s="62"/>
      <c r="F65" s="62"/>
      <c r="G65" s="96">
        <f>G64-G63</f>
        <v>8534870.4000000004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s="19" customFormat="1" ht="12" customHeight="1" x14ac:dyDescent="0.3">
      <c r="A66" s="45"/>
      <c r="B66" s="63" t="s">
        <v>74</v>
      </c>
      <c r="C66" s="64"/>
      <c r="D66" s="64"/>
      <c r="E66" s="64"/>
      <c r="F66" s="64"/>
      <c r="G66" s="6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s="19" customFormat="1" ht="12.75" customHeight="1" thickBot="1" x14ac:dyDescent="0.35">
      <c r="A67" s="45"/>
      <c r="B67" s="66"/>
      <c r="C67" s="64"/>
      <c r="D67" s="64"/>
      <c r="E67" s="64"/>
      <c r="F67" s="64"/>
      <c r="G67" s="6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s="19" customFormat="1" ht="12" customHeight="1" x14ac:dyDescent="0.3">
      <c r="A68" s="45"/>
      <c r="B68" s="67" t="s">
        <v>75</v>
      </c>
      <c r="C68" s="68"/>
      <c r="D68" s="68"/>
      <c r="E68" s="68"/>
      <c r="F68" s="69"/>
      <c r="G68" s="65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s="19" customFormat="1" ht="12" customHeight="1" x14ac:dyDescent="0.3">
      <c r="A69" s="45"/>
      <c r="B69" s="13" t="s">
        <v>43</v>
      </c>
      <c r="C69" s="66"/>
      <c r="D69" s="66"/>
      <c r="E69" s="66"/>
      <c r="F69" s="70"/>
      <c r="G69" s="65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s="19" customFormat="1" ht="12" customHeight="1" x14ac:dyDescent="0.3">
      <c r="A70" s="45"/>
      <c r="B70" s="13" t="s">
        <v>44</v>
      </c>
      <c r="C70" s="66"/>
      <c r="D70" s="66"/>
      <c r="E70" s="66"/>
      <c r="F70" s="70"/>
      <c r="G70" s="65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19" customFormat="1" ht="12" customHeight="1" x14ac:dyDescent="0.3">
      <c r="A71" s="45"/>
      <c r="B71" s="13" t="s">
        <v>45</v>
      </c>
      <c r="C71" s="66"/>
      <c r="D71" s="66"/>
      <c r="E71" s="66"/>
      <c r="F71" s="70"/>
      <c r="G71" s="65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</row>
    <row r="72" spans="1:255" s="19" customFormat="1" ht="12" customHeight="1" x14ac:dyDescent="0.3">
      <c r="A72" s="45"/>
      <c r="B72" s="13" t="s">
        <v>46</v>
      </c>
      <c r="C72" s="66"/>
      <c r="D72" s="66"/>
      <c r="E72" s="66"/>
      <c r="F72" s="70"/>
      <c r="G72" s="6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s="19" customFormat="1" ht="12" customHeight="1" x14ac:dyDescent="0.3">
      <c r="A73" s="45"/>
      <c r="B73" s="13" t="s">
        <v>47</v>
      </c>
      <c r="C73" s="66"/>
      <c r="D73" s="66"/>
      <c r="E73" s="66"/>
      <c r="F73" s="70"/>
      <c r="G73" s="65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s="19" customFormat="1" ht="12.75" customHeight="1" thickBot="1" x14ac:dyDescent="0.35">
      <c r="A74" s="45"/>
      <c r="B74" s="14" t="s">
        <v>48</v>
      </c>
      <c r="C74" s="71"/>
      <c r="D74" s="71"/>
      <c r="E74" s="71"/>
      <c r="F74" s="72"/>
      <c r="G74" s="6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s="19" customFormat="1" ht="12.75" customHeight="1" x14ac:dyDescent="0.3">
      <c r="A75" s="45"/>
      <c r="B75" s="66"/>
      <c r="C75" s="66"/>
      <c r="D75" s="66"/>
      <c r="E75" s="66"/>
      <c r="F75" s="66"/>
      <c r="G75" s="6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s="19" customFormat="1" ht="15" customHeight="1" thickBot="1" x14ac:dyDescent="0.35">
      <c r="A76" s="45"/>
      <c r="B76" s="150" t="s">
        <v>49</v>
      </c>
      <c r="C76" s="151"/>
      <c r="D76" s="73"/>
      <c r="E76" s="74"/>
      <c r="F76" s="74"/>
      <c r="G76" s="65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s="19" customFormat="1" ht="12" customHeight="1" x14ac:dyDescent="0.3">
      <c r="A77" s="45"/>
      <c r="B77" s="75" t="s">
        <v>36</v>
      </c>
      <c r="C77" s="114" t="s">
        <v>80</v>
      </c>
      <c r="D77" s="115" t="s">
        <v>50</v>
      </c>
      <c r="E77" s="74"/>
      <c r="F77" s="74"/>
      <c r="G77" s="65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s="19" customFormat="1" ht="12" customHeight="1" x14ac:dyDescent="0.3">
      <c r="A78" s="45"/>
      <c r="B78" s="76" t="s">
        <v>51</v>
      </c>
      <c r="C78" s="110">
        <f>G27</f>
        <v>700000</v>
      </c>
      <c r="D78" s="111">
        <f>(C78/C84)</f>
        <v>0.15607129836337394</v>
      </c>
      <c r="E78" s="74"/>
      <c r="F78" s="74"/>
      <c r="G78" s="65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19" customFormat="1" ht="12" customHeight="1" x14ac:dyDescent="0.3">
      <c r="A79" s="45"/>
      <c r="B79" s="76" t="s">
        <v>52</v>
      </c>
      <c r="C79" s="112">
        <v>0</v>
      </c>
      <c r="D79" s="111">
        <v>0</v>
      </c>
      <c r="E79" s="74"/>
      <c r="F79" s="74"/>
      <c r="G79" s="6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</row>
    <row r="80" spans="1:255" s="19" customFormat="1" ht="12" customHeight="1" x14ac:dyDescent="0.3">
      <c r="A80" s="45"/>
      <c r="B80" s="76" t="s">
        <v>53</v>
      </c>
      <c r="C80" s="110">
        <f>G40</f>
        <v>0</v>
      </c>
      <c r="D80" s="111">
        <f>(C80/C84)</f>
        <v>0</v>
      </c>
      <c r="E80" s="74"/>
      <c r="F80" s="74"/>
      <c r="G80" s="6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s="19" customFormat="1" ht="12" customHeight="1" x14ac:dyDescent="0.3">
      <c r="A81" s="45"/>
      <c r="B81" s="76" t="s">
        <v>27</v>
      </c>
      <c r="C81" s="110">
        <f>G52</f>
        <v>401500</v>
      </c>
      <c r="D81" s="111">
        <f>(C81/C84)</f>
        <v>8.951803756127806E-2</v>
      </c>
      <c r="E81" s="74"/>
      <c r="F81" s="74"/>
      <c r="G81" s="6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s="19" customFormat="1" ht="12" customHeight="1" x14ac:dyDescent="0.3">
      <c r="A82" s="45"/>
      <c r="B82" s="76" t="s">
        <v>54</v>
      </c>
      <c r="C82" s="116">
        <f>G59</f>
        <v>3170052</v>
      </c>
      <c r="D82" s="111">
        <f>(C82/C84)</f>
        <v>0.7067916164563004</v>
      </c>
      <c r="E82" s="77"/>
      <c r="F82" s="77"/>
      <c r="G82" s="65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s="19" customFormat="1" ht="12" customHeight="1" x14ac:dyDescent="0.3">
      <c r="A83" s="45"/>
      <c r="B83" s="76" t="s">
        <v>55</v>
      </c>
      <c r="C83" s="116">
        <f>G62</f>
        <v>213577.60000000001</v>
      </c>
      <c r="D83" s="111">
        <f>(C83/C84)</f>
        <v>4.7619047619047623E-2</v>
      </c>
      <c r="E83" s="77"/>
      <c r="F83" s="77"/>
      <c r="G83" s="65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19" customFormat="1" ht="12.75" customHeight="1" thickBot="1" x14ac:dyDescent="0.35">
      <c r="A84" s="45"/>
      <c r="B84" s="78" t="s">
        <v>56</v>
      </c>
      <c r="C84" s="117">
        <f>SUM(C78:C83)</f>
        <v>4485129.5999999996</v>
      </c>
      <c r="D84" s="113">
        <f>SUM(D78:D83)</f>
        <v>1</v>
      </c>
      <c r="E84" s="77"/>
      <c r="F84" s="77"/>
      <c r="G84" s="6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</row>
    <row r="85" spans="1:255" s="19" customFormat="1" ht="12" customHeight="1" x14ac:dyDescent="0.3">
      <c r="A85" s="45"/>
      <c r="B85" s="66"/>
      <c r="C85" s="64"/>
      <c r="D85" s="64"/>
      <c r="E85" s="64"/>
      <c r="F85" s="64"/>
      <c r="G85" s="65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s="19" customFormat="1" ht="12.75" customHeight="1" x14ac:dyDescent="0.3">
      <c r="A86" s="45"/>
      <c r="B86" s="80"/>
      <c r="C86" s="64"/>
      <c r="D86" s="64"/>
      <c r="E86" s="64"/>
      <c r="F86" s="64"/>
      <c r="G86" s="6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s="19" customFormat="1" ht="12" customHeight="1" thickBot="1" x14ac:dyDescent="0.35">
      <c r="A87" s="81"/>
      <c r="B87" s="82"/>
      <c r="C87" s="83" t="s">
        <v>57</v>
      </c>
      <c r="D87" s="84"/>
      <c r="E87" s="85"/>
      <c r="F87" s="86"/>
      <c r="G87" s="6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s="19" customFormat="1" ht="12" customHeight="1" x14ac:dyDescent="0.3">
      <c r="A88" s="45"/>
      <c r="B88" s="92" t="s">
        <v>77</v>
      </c>
      <c r="C88" s="15">
        <v>6000</v>
      </c>
      <c r="D88" s="15">
        <v>6200</v>
      </c>
      <c r="E88" s="16">
        <v>6400</v>
      </c>
      <c r="F88" s="87"/>
      <c r="G88" s="8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s="19" customFormat="1" ht="12.75" customHeight="1" thickBot="1" x14ac:dyDescent="0.35">
      <c r="A89" s="45"/>
      <c r="B89" s="78" t="s">
        <v>66</v>
      </c>
      <c r="C89" s="79">
        <f>(G63/C88)</f>
        <v>747.52159999999992</v>
      </c>
      <c r="D89" s="79">
        <f>(G63/D88)</f>
        <v>723.4079999999999</v>
      </c>
      <c r="E89" s="89">
        <f>(G63/E88)</f>
        <v>700.80149999999992</v>
      </c>
      <c r="F89" s="87"/>
      <c r="G89" s="8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</row>
    <row r="90" spans="1:255" s="19" customFormat="1" ht="15.6" customHeight="1" x14ac:dyDescent="0.3">
      <c r="A90" s="45"/>
      <c r="B90" s="149" t="s">
        <v>58</v>
      </c>
      <c r="C90" s="149"/>
      <c r="D90" s="149"/>
      <c r="E90" s="149"/>
      <c r="F90" s="66"/>
      <c r="G90" s="66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</row>
    <row r="91" spans="1:255" s="19" customFormat="1" ht="11.25" customHeigh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</row>
    <row r="92" spans="1:255" s="91" customFormat="1" ht="11.25" customHeight="1" x14ac:dyDescent="0.3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0"/>
      <c r="EV92" s="90"/>
      <c r="EW92" s="90"/>
      <c r="EX92" s="90"/>
      <c r="EY92" s="90"/>
      <c r="EZ92" s="90"/>
      <c r="FA92" s="90"/>
      <c r="FB92" s="90"/>
      <c r="FC92" s="90"/>
      <c r="FD92" s="90"/>
      <c r="FE92" s="90"/>
      <c r="FF92" s="90"/>
      <c r="FG92" s="90"/>
      <c r="FH92" s="90"/>
      <c r="FI92" s="90"/>
      <c r="FJ92" s="90"/>
      <c r="FK92" s="90"/>
      <c r="FL92" s="90"/>
      <c r="FM92" s="90"/>
      <c r="FN92" s="90"/>
      <c r="FO92" s="90"/>
      <c r="FP92" s="90"/>
      <c r="FQ92" s="90"/>
      <c r="FR92" s="90"/>
      <c r="FS92" s="90"/>
      <c r="FT92" s="90"/>
      <c r="FU92" s="90"/>
      <c r="FV92" s="90"/>
      <c r="FW92" s="90"/>
      <c r="FX92" s="90"/>
      <c r="FY92" s="90"/>
      <c r="FZ92" s="90"/>
      <c r="GA92" s="90"/>
      <c r="GB92" s="90"/>
      <c r="GC92" s="90"/>
      <c r="GD92" s="90"/>
      <c r="GE92" s="90"/>
      <c r="GF92" s="90"/>
      <c r="GG92" s="90"/>
      <c r="GH92" s="90"/>
      <c r="GI92" s="90"/>
      <c r="GJ92" s="90"/>
      <c r="GK92" s="90"/>
      <c r="GL92" s="90"/>
      <c r="GM92" s="90"/>
      <c r="GN92" s="90"/>
      <c r="GO92" s="90"/>
      <c r="GP92" s="90"/>
      <c r="GQ92" s="90"/>
      <c r="GR92" s="90"/>
      <c r="GS92" s="90"/>
      <c r="GT92" s="90"/>
      <c r="GU92" s="90"/>
      <c r="GV92" s="90"/>
      <c r="GW92" s="90"/>
      <c r="GX92" s="90"/>
      <c r="GY92" s="90"/>
      <c r="GZ92" s="90"/>
      <c r="HA92" s="90"/>
      <c r="HB92" s="90"/>
      <c r="HC92" s="90"/>
      <c r="HD92" s="90"/>
      <c r="HE92" s="90"/>
      <c r="HF92" s="90"/>
      <c r="HG92" s="90"/>
      <c r="HH92" s="90"/>
      <c r="HI92" s="90"/>
      <c r="HJ92" s="90"/>
      <c r="HK92" s="90"/>
      <c r="HL92" s="90"/>
      <c r="HM92" s="90"/>
      <c r="HN92" s="90"/>
      <c r="HO92" s="90"/>
      <c r="HP92" s="90"/>
      <c r="HQ92" s="90"/>
      <c r="HR92" s="90"/>
      <c r="HS92" s="90"/>
      <c r="HT92" s="90"/>
      <c r="HU92" s="90"/>
      <c r="HV92" s="90"/>
      <c r="HW92" s="90"/>
      <c r="HX92" s="90"/>
      <c r="HY92" s="90"/>
      <c r="HZ92" s="90"/>
      <c r="IA92" s="90"/>
      <c r="IB92" s="90"/>
      <c r="IC92" s="90"/>
      <c r="ID92" s="90"/>
      <c r="IE92" s="90"/>
      <c r="IF92" s="90"/>
      <c r="IG92" s="90"/>
      <c r="IH92" s="90"/>
      <c r="II92" s="90"/>
      <c r="IJ92" s="90"/>
      <c r="IK92" s="90"/>
      <c r="IL92" s="90"/>
      <c r="IM92" s="90"/>
      <c r="IN92" s="90"/>
      <c r="IO92" s="90"/>
      <c r="IP92" s="90"/>
      <c r="IQ92" s="90"/>
      <c r="IR92" s="90"/>
      <c r="IS92" s="90"/>
      <c r="IT92" s="90"/>
      <c r="IU92" s="90"/>
    </row>
    <row r="93" spans="1:255" s="91" customFormat="1" ht="11.25" customHeight="1" x14ac:dyDescent="0.3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  <c r="FG93" s="90"/>
      <c r="FH93" s="90"/>
      <c r="FI93" s="90"/>
      <c r="FJ93" s="90"/>
      <c r="FK93" s="90"/>
      <c r="FL93" s="90"/>
      <c r="FM93" s="90"/>
      <c r="FN93" s="90"/>
      <c r="FO93" s="90"/>
      <c r="FP93" s="90"/>
      <c r="FQ93" s="90"/>
      <c r="FR93" s="90"/>
      <c r="FS93" s="90"/>
      <c r="FT93" s="90"/>
      <c r="FU93" s="90"/>
      <c r="FV93" s="90"/>
      <c r="FW93" s="90"/>
      <c r="FX93" s="90"/>
      <c r="FY93" s="90"/>
      <c r="FZ93" s="90"/>
      <c r="GA93" s="90"/>
      <c r="GB93" s="90"/>
      <c r="GC93" s="90"/>
      <c r="GD93" s="90"/>
      <c r="GE93" s="90"/>
      <c r="GF93" s="90"/>
      <c r="GG93" s="90"/>
      <c r="GH93" s="90"/>
      <c r="GI93" s="90"/>
      <c r="GJ93" s="90"/>
      <c r="GK93" s="90"/>
      <c r="GL93" s="90"/>
      <c r="GM93" s="90"/>
      <c r="GN93" s="90"/>
      <c r="GO93" s="90"/>
      <c r="GP93" s="90"/>
      <c r="GQ93" s="90"/>
      <c r="GR93" s="90"/>
      <c r="GS93" s="90"/>
      <c r="GT93" s="90"/>
      <c r="GU93" s="90"/>
      <c r="GV93" s="90"/>
      <c r="GW93" s="90"/>
      <c r="GX93" s="90"/>
      <c r="GY93" s="90"/>
      <c r="GZ93" s="90"/>
      <c r="HA93" s="90"/>
      <c r="HB93" s="90"/>
      <c r="HC93" s="90"/>
      <c r="HD93" s="90"/>
      <c r="HE93" s="90"/>
      <c r="HF93" s="90"/>
      <c r="HG93" s="90"/>
      <c r="HH93" s="90"/>
      <c r="HI93" s="90"/>
      <c r="HJ93" s="90"/>
      <c r="HK93" s="90"/>
      <c r="HL93" s="90"/>
      <c r="HM93" s="90"/>
      <c r="HN93" s="90"/>
      <c r="HO93" s="90"/>
      <c r="HP93" s="90"/>
      <c r="HQ93" s="90"/>
      <c r="HR93" s="90"/>
      <c r="HS93" s="90"/>
      <c r="HT93" s="90"/>
      <c r="HU93" s="90"/>
      <c r="HV93" s="90"/>
      <c r="HW93" s="90"/>
      <c r="HX93" s="90"/>
      <c r="HY93" s="90"/>
      <c r="HZ93" s="90"/>
      <c r="IA93" s="90"/>
      <c r="IB93" s="90"/>
      <c r="IC93" s="90"/>
      <c r="ID93" s="90"/>
      <c r="IE93" s="90"/>
      <c r="IF93" s="90"/>
      <c r="IG93" s="90"/>
      <c r="IH93" s="90"/>
      <c r="II93" s="90"/>
      <c r="IJ93" s="90"/>
      <c r="IK93" s="90"/>
      <c r="IL93" s="90"/>
      <c r="IM93" s="90"/>
      <c r="IN93" s="90"/>
      <c r="IO93" s="90"/>
      <c r="IP93" s="90"/>
      <c r="IQ93" s="90"/>
      <c r="IR93" s="90"/>
      <c r="IS93" s="90"/>
      <c r="IT93" s="90"/>
      <c r="IU93" s="90"/>
    </row>
  </sheetData>
  <mergeCells count="9">
    <mergeCell ref="E9:F9"/>
    <mergeCell ref="E14:F14"/>
    <mergeCell ref="E15:F15"/>
    <mergeCell ref="B17:G17"/>
    <mergeCell ref="B90:E90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 Mantención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2022-06-18T19:25:03Z</dcterms:modified>
</cp:coreProperties>
</file>