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4" documentId="11_D2679F37094244D2170B012E4308FBDED6DA6EC9" xr6:coauthVersionLast="47" xr6:coauthVersionMax="47" xr10:uidLastSave="{6E3870EA-DBA4-4441-84EF-CABFF08B8066}"/>
  <bookViews>
    <workbookView xWindow="-120" yWindow="-120" windowWidth="20730" windowHeight="11040" activeTab="1" xr2:uid="{00000000-000D-0000-FFFF-FFFF00000000}"/>
  </bookViews>
  <sheets>
    <sheet name="Girasol aire libre" sheetId="12" r:id="rId1"/>
    <sheet name="A junio " sheetId="13" r:id="rId2"/>
  </sheets>
  <definedNames>
    <definedName name="_xlnm.Print_Area" localSheetId="0">'Girasol aire libre'!$B$7:$G$69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3" l="1"/>
  <c r="C84" i="13"/>
  <c r="D84" i="13"/>
  <c r="D83" i="13"/>
  <c r="C77" i="13"/>
  <c r="G49" i="13"/>
  <c r="G47" i="13"/>
  <c r="G45" i="13"/>
  <c r="G43" i="13"/>
  <c r="G37" i="13"/>
  <c r="G38" i="13" s="1"/>
  <c r="C75" i="13" s="1"/>
  <c r="G36" i="13"/>
  <c r="G35" i="13"/>
  <c r="G30" i="13"/>
  <c r="G29" i="13"/>
  <c r="G24" i="13"/>
  <c r="G23" i="13"/>
  <c r="G22" i="13"/>
  <c r="G21" i="13"/>
  <c r="G20" i="13"/>
  <c r="G19" i="13"/>
  <c r="G10" i="13"/>
  <c r="G60" i="13" s="1"/>
  <c r="G50" i="13" l="1"/>
  <c r="G31" i="13"/>
  <c r="C74" i="13" s="1"/>
  <c r="G25" i="13"/>
  <c r="C73" i="13" s="1"/>
  <c r="C76" i="13"/>
  <c r="D83" i="12"/>
  <c r="C77" i="12"/>
  <c r="G57" i="13" l="1"/>
  <c r="G58" i="13" s="1"/>
  <c r="C78" i="13"/>
  <c r="G49" i="12"/>
  <c r="G47" i="12"/>
  <c r="G45" i="12"/>
  <c r="G43" i="12"/>
  <c r="G37" i="12"/>
  <c r="G36" i="12"/>
  <c r="G35" i="12"/>
  <c r="G38" i="12" s="1"/>
  <c r="C75" i="12" s="1"/>
  <c r="G30" i="12"/>
  <c r="G29" i="12"/>
  <c r="G31" i="12" s="1"/>
  <c r="C74" i="12" s="1"/>
  <c r="G24" i="12"/>
  <c r="G23" i="12"/>
  <c r="G22" i="12"/>
  <c r="G21" i="12"/>
  <c r="G20" i="12"/>
  <c r="G19" i="12"/>
  <c r="G25" i="12" s="1"/>
  <c r="G10" i="12"/>
  <c r="G60" i="12" s="1"/>
  <c r="G59" i="13" l="1"/>
  <c r="G61" i="13" s="1"/>
  <c r="G50" i="12"/>
  <c r="C76" i="12" s="1"/>
  <c r="C79" i="13"/>
  <c r="C73" i="12"/>
  <c r="G57" i="12"/>
  <c r="G58" i="12" s="1"/>
  <c r="D73" i="13" l="1"/>
  <c r="D77" i="13"/>
  <c r="D75" i="13"/>
  <c r="D76" i="13"/>
  <c r="D78" i="13"/>
  <c r="G59" i="12"/>
  <c r="G61" i="12" s="1"/>
  <c r="C78" i="12"/>
  <c r="C79" i="12" s="1"/>
  <c r="C84" i="12"/>
  <c r="E84" i="12"/>
  <c r="D84" i="12"/>
  <c r="D79" i="13" l="1"/>
  <c r="D78" i="12"/>
  <c r="D75" i="12"/>
  <c r="D77" i="12"/>
  <c r="D76" i="12"/>
  <c r="D73" i="12"/>
  <c r="D79" i="12" l="1"/>
</calcChain>
</file>

<file path=xl/sharedStrings.xml><?xml version="1.0" encoding="utf-8"?>
<sst xmlns="http://schemas.openxmlformats.org/spreadsheetml/2006/main" count="296" uniqueCount="103">
  <si>
    <t>RUBRO O CULTIVO</t>
  </si>
  <si>
    <t>GIRASOL AIRE LIBRE</t>
  </si>
  <si>
    <t>VARIEDAD</t>
  </si>
  <si>
    <t>SUNRICH</t>
  </si>
  <si>
    <t>FECHA ESTIMADA  PRECIO VENTA</t>
  </si>
  <si>
    <t>NIVEL TECNOLÓGICO</t>
  </si>
  <si>
    <t>MEDIO</t>
  </si>
  <si>
    <t xml:space="preserve">                                              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</si>
  <si>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</si>
  <si>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</si>
  <si>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</si>
  <si>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</si>
  <si>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</si>
  <si>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</si>
  <si>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</si>
  <si>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</si>
  <si>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</si>
  <si>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</si>
  <si>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</si>
  <si>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</si>
  <si>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</si>
  <si>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</si>
  <si>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</si>
  <si>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</si>
  <si>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</si>
  <si>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</si>
  <si>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</si>
  <si>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</si>
  <si>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</si>
  <si>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JH</t>
  </si>
  <si>
    <t>Subtotal Jornadas Hombre</t>
  </si>
  <si>
    <t>JORNADAS ANIMAL</t>
  </si>
  <si>
    <t>JA</t>
  </si>
  <si>
    <t>Subtotal Jornadas Animal</t>
  </si>
  <si>
    <t>MAQUINARIA</t>
  </si>
  <si>
    <t>HR</t>
  </si>
  <si>
    <t>Subtotal Costo Maquinaria</t>
  </si>
  <si>
    <t>INSUMOS</t>
  </si>
  <si>
    <t>Insumos</t>
  </si>
  <si>
    <t>Unidad (Kg/l/u)</t>
  </si>
  <si>
    <t>Cantidad (Kg/l/u)</t>
  </si>
  <si>
    <t>FERTILIZANTES</t>
  </si>
  <si>
    <t>PESTICIDAS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</si>
  <si>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</si>
  <si>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</si>
  <si>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</si>
  <si>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</si>
  <si>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</si>
  <si>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</si>
  <si>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</si>
  <si>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</si>
  <si>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</si>
  <si>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</si>
  <si>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</si>
  <si>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</si>
  <si>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</si>
  <si>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</si>
  <si>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</si>
  <si>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</si>
  <si>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</si>
  <si>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RENDIMIENTO (PQTE 10 VARAS/HA)</t>
  </si>
  <si>
    <t>NOVIEMBRE A DICIEMBRE</t>
  </si>
  <si>
    <t>APLIC. PESTICIDAS</t>
  </si>
  <si>
    <t>APLIC. FERTILIZANTES</t>
  </si>
  <si>
    <t>SIEMBRA</t>
  </si>
  <si>
    <t>LIMPIEZA MANUAL</t>
  </si>
  <si>
    <t>RIEGOS (12)</t>
  </si>
  <si>
    <t>COSECHA, LIMPIEZA, SELECCIÓN Y EMBALAJE</t>
  </si>
  <si>
    <t>HILERA</t>
  </si>
  <si>
    <t>SEPTIEMBRE A OCTUBRE</t>
  </si>
  <si>
    <t>OCTUBRE</t>
  </si>
  <si>
    <t xml:space="preserve">SEPTIEMBRE </t>
  </si>
  <si>
    <t>SEPTIEMBRE A DICIEMBRE</t>
  </si>
  <si>
    <t>CULTIVADORA</t>
  </si>
  <si>
    <t>APORCA</t>
  </si>
  <si>
    <t>ARADURA</t>
  </si>
  <si>
    <t>RASTRAJE</t>
  </si>
  <si>
    <t>MELGADURA</t>
  </si>
  <si>
    <t>AGOSTO</t>
  </si>
  <si>
    <t>MATERIAL VEGETATIVO</t>
  </si>
  <si>
    <t>SEMILLA</t>
  </si>
  <si>
    <t>CINTA DE AMARRE</t>
  </si>
  <si>
    <t xml:space="preserve">CINTA </t>
  </si>
  <si>
    <t>MEZCLA NPK</t>
  </si>
  <si>
    <t>ROLLOS</t>
  </si>
  <si>
    <t>SACOS</t>
  </si>
  <si>
    <t>GLOBAL</t>
  </si>
  <si>
    <t>SEPTIEMBRE A NOVIEMBRE</t>
  </si>
  <si>
    <t>PRECIO ESPERADO ($/pqte 10 varas)</t>
  </si>
  <si>
    <t>ALZA DE ´PRECIOS DE INSUMOS, ALZA DE PRECIOS DE VENTA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</si>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</sst>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00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4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Calibri"/>
      <family val="2"/>
    </font>
    <font>
      <sz val="9"/>
      <color rgb="FFFFFFFF"/>
      <name val="Arial Narrow"/>
      <family val="2"/>
    </font>
    <font>
      <sz val="9"/>
      <color rgb="FFFFFFFF"/>
      <name val="Calibri"/>
      <family val="2"/>
      <scheme val="minor"/>
    </font>
    <font>
      <sz val="8"/>
      <color rgb="FFFFFFFF"/>
      <name val="Calibri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9" fillId="3" borderId="5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/>
    </xf>
    <xf numFmtId="49" fontId="9" fillId="5" borderId="9" xfId="0" applyNumberFormat="1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1" xfId="0" applyFont="1" applyFill="1" applyBorder="1" applyAlignment="1">
      <alignment vertical="center"/>
    </xf>
    <xf numFmtId="0" fontId="11" fillId="6" borderId="11" xfId="0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49" fontId="9" fillId="5" borderId="2" xfId="0" applyNumberFormat="1" applyFont="1" applyFill="1" applyBorder="1" applyAlignment="1">
      <alignment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vertical="center"/>
    </xf>
    <xf numFmtId="0" fontId="11" fillId="6" borderId="13" xfId="0" applyFont="1" applyFill="1" applyBorder="1" applyAlignment="1">
      <alignment horizontal="right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vertical="center"/>
    </xf>
    <xf numFmtId="49" fontId="15" fillId="3" borderId="8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right" vertical="center" wrapText="1"/>
    </xf>
    <xf numFmtId="49" fontId="14" fillId="3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/>
    <xf numFmtId="0" fontId="17" fillId="6" borderId="1" xfId="0" applyFont="1" applyFill="1" applyBorder="1" applyAlignment="1">
      <alignment horizontal="center"/>
    </xf>
    <xf numFmtId="49" fontId="18" fillId="6" borderId="1" xfId="0" applyNumberFormat="1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/>
    </xf>
    <xf numFmtId="49" fontId="14" fillId="3" borderId="15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right" vertical="center"/>
    </xf>
    <xf numFmtId="0" fontId="14" fillId="3" borderId="15" xfId="0" applyFont="1" applyFill="1" applyBorder="1" applyAlignment="1">
      <alignment vertical="center"/>
    </xf>
    <xf numFmtId="3" fontId="14" fillId="3" borderId="15" xfId="0" applyNumberFormat="1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7" fontId="9" fillId="5" borderId="18" xfId="0" applyNumberFormat="1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67" fontId="9" fillId="3" borderId="20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167" fontId="9" fillId="5" borderId="20" xfId="0" applyNumberFormat="1" applyFont="1" applyFill="1" applyBorder="1" applyAlignment="1">
      <alignment vertical="center"/>
    </xf>
    <xf numFmtId="49" fontId="9" fillId="5" borderId="21" xfId="0" applyNumberFormat="1" applyFont="1" applyFill="1" applyBorder="1" applyAlignment="1">
      <alignment vertical="center"/>
    </xf>
    <xf numFmtId="0" fontId="19" fillId="5" borderId="22" xfId="0" applyFont="1" applyFill="1" applyBorder="1" applyAlignment="1">
      <alignment vertical="center"/>
    </xf>
    <xf numFmtId="0" fontId="22" fillId="7" borderId="25" xfId="0" applyFont="1" applyFill="1" applyBorder="1" applyAlignment="1"/>
    <xf numFmtId="0" fontId="22" fillId="8" borderId="0" xfId="0" applyFont="1" applyFill="1" applyBorder="1" applyAlignment="1"/>
    <xf numFmtId="49" fontId="21" fillId="9" borderId="26" xfId="0" applyNumberFormat="1" applyFont="1" applyFill="1" applyBorder="1" applyAlignment="1">
      <alignment vertical="center"/>
    </xf>
    <xf numFmtId="49" fontId="21" fillId="9" borderId="27" xfId="0" applyNumberFormat="1" applyFont="1" applyFill="1" applyBorder="1" applyAlignment="1">
      <alignment horizontal="center" vertical="center"/>
    </xf>
    <xf numFmtId="49" fontId="22" fillId="9" borderId="28" xfId="0" applyNumberFormat="1" applyFont="1" applyFill="1" applyBorder="1" applyAlignment="1">
      <alignment horizontal="center"/>
    </xf>
    <xf numFmtId="49" fontId="21" fillId="6" borderId="29" xfId="0" applyNumberFormat="1" applyFont="1" applyFill="1" applyBorder="1" applyAlignment="1">
      <alignment vertical="center"/>
    </xf>
    <xf numFmtId="3" fontId="21" fillId="6" borderId="8" xfId="0" applyNumberFormat="1" applyFont="1" applyFill="1" applyBorder="1" applyAlignment="1">
      <alignment vertical="center"/>
    </xf>
    <xf numFmtId="9" fontId="22" fillId="6" borderId="30" xfId="0" applyNumberFormat="1" applyFont="1" applyFill="1" applyBorder="1" applyAlignment="1"/>
    <xf numFmtId="168" fontId="21" fillId="6" borderId="8" xfId="0" applyNumberFormat="1" applyFont="1" applyFill="1" applyBorder="1" applyAlignment="1">
      <alignment vertical="center"/>
    </xf>
    <xf numFmtId="0" fontId="19" fillId="8" borderId="0" xfId="0" applyFont="1" applyFill="1" applyBorder="1" applyAlignment="1">
      <alignment vertical="center"/>
    </xf>
    <xf numFmtId="49" fontId="21" fillId="9" borderId="31" xfId="0" applyNumberFormat="1" applyFont="1" applyFill="1" applyBorder="1" applyAlignment="1">
      <alignment vertical="center"/>
    </xf>
    <xf numFmtId="168" fontId="21" fillId="9" borderId="32" xfId="0" applyNumberFormat="1" applyFont="1" applyFill="1" applyBorder="1" applyAlignment="1">
      <alignment vertical="center"/>
    </xf>
    <xf numFmtId="9" fontId="21" fillId="9" borderId="33" xfId="0" applyNumberFormat="1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49" fontId="21" fillId="9" borderId="37" xfId="0" applyNumberFormat="1" applyFont="1" applyFill="1" applyBorder="1" applyAlignment="1">
      <alignment vertical="center"/>
    </xf>
    <xf numFmtId="3" fontId="21" fillId="9" borderId="38" xfId="0" applyNumberFormat="1" applyFont="1" applyFill="1" applyBorder="1" applyAlignment="1">
      <alignment vertical="center"/>
    </xf>
    <xf numFmtId="168" fontId="21" fillId="9" borderId="33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49" fontId="20" fillId="7" borderId="23" xfId="0" applyNumberFormat="1" applyFont="1" applyFill="1" applyBorder="1" applyAlignment="1">
      <alignment vertical="center"/>
    </xf>
    <xf numFmtId="0" fontId="21" fillId="7" borderId="24" xfId="0" applyFont="1" applyFill="1" applyBorder="1" applyAlignment="1">
      <alignment vertical="center"/>
    </xf>
    <xf numFmtId="49" fontId="20" fillId="7" borderId="34" xfId="0" applyNumberFormat="1" applyFont="1" applyFill="1" applyBorder="1" applyAlignment="1">
      <alignment horizontal="center" vertical="center"/>
    </xf>
    <xf numFmtId="49" fontId="20" fillId="7" borderId="35" xfId="0" applyNumberFormat="1" applyFont="1" applyFill="1" applyBorder="1" applyAlignment="1">
      <alignment horizontal="center" vertical="center"/>
    </xf>
    <xf numFmtId="49" fontId="20" fillId="7" borderId="36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0" fillId="3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7">
    <cellStyle name="Millares 2" xfId="3" xr:uid="{00000000-0005-0000-0000-000000000000}"/>
    <cellStyle name="Moneda 2" xfId="5" xr:uid="{00000000-0005-0000-0000-000001000000}"/>
    <cellStyle name="Normal" xfId="0" builtinId="0"/>
    <cellStyle name="Normal 2" xfId="4" xr:uid="{00000000-0005-0000-0000-000003000000}"/>
    <cellStyle name="Normal 4" xfId="6" xr:uid="{00000000-0005-0000-0000-000004000000}"/>
    <cellStyle name="Normal 4 2" xfId="2" xr:uid="{00000000-0005-0000-0000-000005000000}"/>
    <cellStyle name="Porcentaje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7620</xdr:colOff>
      <xdr:row>5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7536180" cy="11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1409700</xdr:colOff>
      <xdr:row>5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7536180" cy="113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84"/>
  <sheetViews>
    <sheetView showGridLines="0" topLeftCell="C9" zoomScaleNormal="100" workbookViewId="0">
      <selection activeCell="C9" sqref="A1:XFD1048576"/>
    </sheetView>
  </sheetViews>
  <sheetFormatPr baseColWidth="10" defaultColWidth="11.42578125" defaultRowHeight="15" customHeight="1"/>
  <cols>
    <col min="1" max="1" width="3.140625" style="1" customWidth="1"/>
    <col min="2" max="2" width="31.5703125" style="1" customWidth="1"/>
    <col min="3" max="3" width="16.28515625" style="1" customWidth="1"/>
    <col min="4" max="4" width="10.7109375" style="1" customWidth="1"/>
    <col min="5" max="5" width="18.85546875" style="1" customWidth="1"/>
    <col min="6" max="6" width="10.85546875" style="1" customWidth="1"/>
    <col min="7" max="7" width="21.42578125" style="1" customWidth="1"/>
    <col min="8" max="16384" width="11.42578125" style="1"/>
  </cols>
  <sheetData>
    <row r="7" spans="2:11" ht="21" customHeight="1">
      <c r="B7" s="25" t="s">
        <v>0</v>
      </c>
      <c r="C7" s="16" t="s">
        <v>1</v>
      </c>
      <c r="D7" s="14"/>
      <c r="E7" s="107" t="s">
        <v>60</v>
      </c>
      <c r="F7" s="108"/>
      <c r="G7" s="17">
        <v>5400</v>
      </c>
    </row>
    <row r="8" spans="2:11" ht="19.5" customHeight="1">
      <c r="B8" s="24" t="s">
        <v>2</v>
      </c>
      <c r="C8" s="16" t="s">
        <v>3</v>
      </c>
      <c r="D8" s="15"/>
      <c r="E8" s="109" t="s">
        <v>4</v>
      </c>
      <c r="F8" s="110"/>
      <c r="G8" s="26" t="s">
        <v>61</v>
      </c>
    </row>
    <row r="9" spans="2:11" ht="15" customHeight="1">
      <c r="B9" s="24" t="s">
        <v>5</v>
      </c>
      <c r="C9" s="29" t="s">
        <v>6</v>
      </c>
      <c r="D9" s="14"/>
      <c r="E9" s="109" t="s">
        <v>88</v>
      </c>
      <c r="F9" s="110"/>
      <c r="G9" s="27">
        <v>3000</v>
      </c>
      <c r="K9" s="1" t="s">
        <v>7</v>
      </c>
    </row>
    <row r="10" spans="2:11" ht="15" customHeight="1">
      <c r="B10" s="24" t="s">
        <v>8</v>
      </c>
      <c r="C10" s="29" t="s">
        <v>9</v>
      </c>
      <c r="D10" s="14"/>
      <c r="E10" s="109" t="s">
        <v>10</v>
      </c>
      <c r="F10" s="110"/>
      <c r="G10" s="27">
        <f>+G7*G9</f>
        <v>16200000</v>
      </c>
    </row>
    <row r="11" spans="2:11" ht="15" customHeight="1">
      <c r="B11" s="24" t="s">
        <v>11</v>
      </c>
      <c r="C11" s="16" t="s">
        <v>12</v>
      </c>
      <c r="D11" s="15"/>
      <c r="E11" s="109" t="s">
        <v>13</v>
      </c>
      <c r="F11" s="110"/>
      <c r="G11" s="28" t="s">
        <v>14</v>
      </c>
    </row>
    <row r="12" spans="2:11" ht="15" customHeight="1">
      <c r="B12" s="24" t="s">
        <v>15</v>
      </c>
      <c r="C12" s="16" t="s">
        <v>16</v>
      </c>
      <c r="D12" s="15"/>
      <c r="E12" s="109" t="s">
        <v>17</v>
      </c>
      <c r="F12" s="110"/>
      <c r="G12" s="28" t="s">
        <v>61</v>
      </c>
    </row>
    <row r="13" spans="2:11" ht="36">
      <c r="B13" s="24" t="s">
        <v>18</v>
      </c>
      <c r="C13" s="30">
        <v>44614</v>
      </c>
      <c r="D13" s="14"/>
      <c r="E13" s="111" t="s">
        <v>19</v>
      </c>
      <c r="F13" s="112"/>
      <c r="G13" s="28" t="s">
        <v>89</v>
      </c>
    </row>
    <row r="14" spans="2:11" ht="15" customHeight="1">
      <c r="B14" s="2"/>
      <c r="G14" s="3"/>
    </row>
    <row r="15" spans="2:11" ht="15" customHeight="1">
      <c r="B15" s="113" t="s">
        <v>20</v>
      </c>
      <c r="C15" s="114"/>
      <c r="D15" s="114"/>
      <c r="E15" s="114"/>
      <c r="F15" s="114"/>
      <c r="G15" s="114"/>
    </row>
    <row r="16" spans="2:11" ht="15" customHeight="1">
      <c r="C16" s="4"/>
      <c r="D16" s="4"/>
      <c r="E16" s="5"/>
      <c r="F16" s="6"/>
      <c r="G16" s="12"/>
    </row>
    <row r="17" spans="2:9" ht="15" customHeight="1">
      <c r="B17" s="31" t="s">
        <v>21</v>
      </c>
      <c r="C17" s="32"/>
      <c r="D17" s="33"/>
      <c r="E17" s="33"/>
      <c r="F17" s="33"/>
      <c r="G17" s="34"/>
    </row>
    <row r="18" spans="2:9" ht="23.25" customHeight="1">
      <c r="B18" s="35" t="s">
        <v>22</v>
      </c>
      <c r="C18" s="35" t="s">
        <v>23</v>
      </c>
      <c r="D18" s="35" t="s">
        <v>24</v>
      </c>
      <c r="E18" s="35" t="s">
        <v>25</v>
      </c>
      <c r="F18" s="35" t="s">
        <v>26</v>
      </c>
      <c r="G18" s="35" t="s">
        <v>27</v>
      </c>
      <c r="I18" s="1" t="s">
        <v>28</v>
      </c>
    </row>
    <row r="19" spans="2:9" ht="15" customHeight="1">
      <c r="B19" s="10" t="s">
        <v>62</v>
      </c>
      <c r="C19" s="11" t="s">
        <v>29</v>
      </c>
      <c r="D19" s="18">
        <v>2</v>
      </c>
      <c r="E19" s="11" t="s">
        <v>69</v>
      </c>
      <c r="F19" s="19">
        <v>25000</v>
      </c>
      <c r="G19" s="19">
        <f>+D19*F19</f>
        <v>50000</v>
      </c>
    </row>
    <row r="20" spans="2:9" ht="15" customHeight="1">
      <c r="B20" s="10" t="s">
        <v>63</v>
      </c>
      <c r="C20" s="11" t="s">
        <v>29</v>
      </c>
      <c r="D20" s="18">
        <v>0.5</v>
      </c>
      <c r="E20" s="11" t="s">
        <v>70</v>
      </c>
      <c r="F20" s="19">
        <v>25000</v>
      </c>
      <c r="G20" s="19">
        <f>+D20*F20</f>
        <v>12500</v>
      </c>
    </row>
    <row r="21" spans="2:9" ht="15" customHeight="1">
      <c r="B21" s="10" t="s">
        <v>64</v>
      </c>
      <c r="C21" s="11" t="s">
        <v>29</v>
      </c>
      <c r="D21" s="18">
        <v>8</v>
      </c>
      <c r="E21" s="11" t="s">
        <v>71</v>
      </c>
      <c r="F21" s="19">
        <v>25000</v>
      </c>
      <c r="G21" s="19">
        <f>D21*F21</f>
        <v>200000</v>
      </c>
    </row>
    <row r="22" spans="2:9" ht="15" customHeight="1">
      <c r="B22" s="10" t="s">
        <v>65</v>
      </c>
      <c r="C22" s="11" t="s">
        <v>68</v>
      </c>
      <c r="D22" s="18">
        <v>80</v>
      </c>
      <c r="E22" s="11" t="s">
        <v>70</v>
      </c>
      <c r="F22" s="19">
        <v>6000</v>
      </c>
      <c r="G22" s="19">
        <f>+D22*F22</f>
        <v>480000</v>
      </c>
    </row>
    <row r="23" spans="2:9" ht="15" customHeight="1">
      <c r="B23" s="10" t="s">
        <v>66</v>
      </c>
      <c r="C23" s="11" t="s">
        <v>29</v>
      </c>
      <c r="D23" s="18">
        <v>12</v>
      </c>
      <c r="E23" s="11" t="s">
        <v>72</v>
      </c>
      <c r="F23" s="19">
        <v>25000</v>
      </c>
      <c r="G23" s="19">
        <f>+D23*F23</f>
        <v>300000</v>
      </c>
    </row>
    <row r="24" spans="2:9" ht="15" customHeight="1">
      <c r="B24" s="10" t="s">
        <v>67</v>
      </c>
      <c r="C24" s="11" t="s">
        <v>29</v>
      </c>
      <c r="D24" s="18">
        <v>50</v>
      </c>
      <c r="E24" s="11" t="s">
        <v>61</v>
      </c>
      <c r="F24" s="19">
        <v>25000</v>
      </c>
      <c r="G24" s="19">
        <f>+D24*F24</f>
        <v>1250000</v>
      </c>
    </row>
    <row r="25" spans="2:9" ht="15" customHeight="1">
      <c r="B25" s="53" t="s">
        <v>30</v>
      </c>
      <c r="C25" s="36"/>
      <c r="D25" s="36"/>
      <c r="E25" s="36"/>
      <c r="F25" s="37"/>
      <c r="G25" s="100">
        <f>SUM(G19:G24)</f>
        <v>2292500</v>
      </c>
    </row>
    <row r="26" spans="2:9" ht="15" customHeight="1">
      <c r="B26" s="7"/>
      <c r="F26" s="8"/>
      <c r="G26" s="9"/>
    </row>
    <row r="27" spans="2:9" ht="15" customHeight="1">
      <c r="B27" s="38" t="s">
        <v>31</v>
      </c>
      <c r="C27" s="39"/>
      <c r="D27" s="40"/>
      <c r="E27" s="40"/>
      <c r="F27" s="41"/>
      <c r="G27" s="42"/>
    </row>
    <row r="28" spans="2:9" ht="23.25" customHeight="1">
      <c r="B28" s="43" t="s">
        <v>22</v>
      </c>
      <c r="C28" s="44" t="s">
        <v>23</v>
      </c>
      <c r="D28" s="44" t="s">
        <v>24</v>
      </c>
      <c r="E28" s="43" t="s">
        <v>90</v>
      </c>
      <c r="F28" s="44" t="s">
        <v>26</v>
      </c>
      <c r="G28" s="43" t="s">
        <v>27</v>
      </c>
    </row>
    <row r="29" spans="2:9" ht="15" customHeight="1">
      <c r="B29" s="10" t="s">
        <v>73</v>
      </c>
      <c r="C29" s="11" t="s">
        <v>32</v>
      </c>
      <c r="D29" s="18">
        <v>2</v>
      </c>
      <c r="E29" s="11" t="s">
        <v>69</v>
      </c>
      <c r="F29" s="19">
        <v>25000</v>
      </c>
      <c r="G29" s="19">
        <f>+D29*F29</f>
        <v>50000</v>
      </c>
    </row>
    <row r="30" spans="2:9" ht="15" customHeight="1">
      <c r="B30" s="10" t="s">
        <v>74</v>
      </c>
      <c r="C30" s="11" t="s">
        <v>32</v>
      </c>
      <c r="D30" s="18">
        <v>2</v>
      </c>
      <c r="E30" s="11" t="s">
        <v>70</v>
      </c>
      <c r="F30" s="19">
        <v>25000</v>
      </c>
      <c r="G30" s="19">
        <f>+D30*F30</f>
        <v>50000</v>
      </c>
    </row>
    <row r="31" spans="2:9" ht="15" customHeight="1">
      <c r="B31" s="45" t="s">
        <v>33</v>
      </c>
      <c r="C31" s="46"/>
      <c r="D31" s="46"/>
      <c r="E31" s="46"/>
      <c r="F31" s="47"/>
      <c r="G31" s="48">
        <f>SUM(G29:G30)</f>
        <v>100000</v>
      </c>
    </row>
    <row r="32" spans="2:9" ht="15" customHeight="1">
      <c r="B32" s="7"/>
      <c r="F32" s="8"/>
      <c r="G32" s="9"/>
    </row>
    <row r="33" spans="2:10" ht="15" customHeight="1">
      <c r="B33" s="38" t="s">
        <v>34</v>
      </c>
      <c r="C33" s="39"/>
      <c r="D33" s="40"/>
      <c r="E33" s="40"/>
      <c r="F33" s="41"/>
      <c r="G33" s="42"/>
    </row>
    <row r="34" spans="2:10" ht="26.25" customHeight="1">
      <c r="B34" s="49" t="s">
        <v>22</v>
      </c>
      <c r="C34" s="49" t="s">
        <v>23</v>
      </c>
      <c r="D34" s="49" t="s">
        <v>24</v>
      </c>
      <c r="E34" s="49" t="s">
        <v>25</v>
      </c>
      <c r="F34" s="50" t="s">
        <v>26</v>
      </c>
      <c r="G34" s="49" t="s">
        <v>27</v>
      </c>
    </row>
    <row r="35" spans="2:10" ht="15" customHeight="1">
      <c r="B35" s="10" t="s">
        <v>75</v>
      </c>
      <c r="C35" s="11" t="s">
        <v>35</v>
      </c>
      <c r="D35" s="11">
        <v>2</v>
      </c>
      <c r="E35" s="11" t="s">
        <v>78</v>
      </c>
      <c r="F35" s="19">
        <v>25000</v>
      </c>
      <c r="G35" s="19">
        <f>+F35*D35</f>
        <v>50000</v>
      </c>
    </row>
    <row r="36" spans="2:10" ht="15" customHeight="1">
      <c r="B36" s="10" t="s">
        <v>76</v>
      </c>
      <c r="C36" s="11" t="s">
        <v>35</v>
      </c>
      <c r="D36" s="11">
        <v>1</v>
      </c>
      <c r="E36" s="11" t="s">
        <v>78</v>
      </c>
      <c r="F36" s="19">
        <v>25000</v>
      </c>
      <c r="G36" s="19">
        <f>+F36*D36</f>
        <v>25000</v>
      </c>
    </row>
    <row r="37" spans="2:10" ht="15" customHeight="1">
      <c r="B37" s="10" t="s">
        <v>77</v>
      </c>
      <c r="C37" s="11" t="s">
        <v>35</v>
      </c>
      <c r="D37" s="11">
        <v>1</v>
      </c>
      <c r="E37" s="11" t="s">
        <v>78</v>
      </c>
      <c r="F37" s="19">
        <v>25000</v>
      </c>
      <c r="G37" s="19">
        <f>+F37*D37</f>
        <v>25000</v>
      </c>
    </row>
    <row r="38" spans="2:10" ht="15" customHeight="1">
      <c r="B38" s="52" t="s">
        <v>36</v>
      </c>
      <c r="C38" s="51"/>
      <c r="D38" s="51"/>
      <c r="E38" s="51"/>
      <c r="F38" s="51"/>
      <c r="G38" s="101">
        <f>SUM(G35:G37)</f>
        <v>100000</v>
      </c>
    </row>
    <row r="40" spans="2:10" ht="15" customHeight="1">
      <c r="B40" s="38" t="s">
        <v>37</v>
      </c>
      <c r="C40" s="39"/>
      <c r="D40" s="40"/>
      <c r="E40" s="40"/>
      <c r="F40" s="41"/>
      <c r="G40" s="42"/>
    </row>
    <row r="41" spans="2:10" ht="26.25" customHeight="1">
      <c r="B41" s="54" t="s">
        <v>38</v>
      </c>
      <c r="C41" s="54" t="s">
        <v>39</v>
      </c>
      <c r="D41" s="54" t="s">
        <v>40</v>
      </c>
      <c r="E41" s="54" t="s">
        <v>25</v>
      </c>
      <c r="F41" s="54" t="s">
        <v>26</v>
      </c>
      <c r="G41" s="55" t="s">
        <v>27</v>
      </c>
    </row>
    <row r="42" spans="2:10" ht="15" customHeight="1">
      <c r="B42" s="20" t="s">
        <v>79</v>
      </c>
      <c r="C42" s="11"/>
      <c r="D42" s="21"/>
      <c r="E42" s="11"/>
      <c r="F42" s="19"/>
      <c r="G42" s="19"/>
    </row>
    <row r="43" spans="2:10" ht="15" customHeight="1">
      <c r="B43" s="10" t="s">
        <v>80</v>
      </c>
      <c r="C43" s="11" t="s">
        <v>23</v>
      </c>
      <c r="D43" s="21">
        <v>60000</v>
      </c>
      <c r="E43" s="11" t="s">
        <v>78</v>
      </c>
      <c r="F43" s="19">
        <v>32</v>
      </c>
      <c r="G43" s="19">
        <f>+F43*D43</f>
        <v>1920000</v>
      </c>
      <c r="I43" s="8"/>
      <c r="J43" s="13"/>
    </row>
    <row r="44" spans="2:10" ht="15" customHeight="1">
      <c r="B44" s="20" t="s">
        <v>81</v>
      </c>
      <c r="C44" s="10"/>
      <c r="D44" s="19"/>
      <c r="E44" s="10"/>
      <c r="F44" s="10"/>
      <c r="G44" s="10"/>
      <c r="I44" s="8"/>
    </row>
    <row r="45" spans="2:10" ht="15" customHeight="1">
      <c r="B45" s="10" t="s">
        <v>82</v>
      </c>
      <c r="C45" s="11" t="s">
        <v>84</v>
      </c>
      <c r="D45" s="21">
        <v>10</v>
      </c>
      <c r="E45" s="11" t="s">
        <v>61</v>
      </c>
      <c r="F45" s="19">
        <v>6000</v>
      </c>
      <c r="G45" s="19">
        <f>D45*F45</f>
        <v>60000</v>
      </c>
      <c r="I45" s="8"/>
    </row>
    <row r="46" spans="2:10" ht="15" customHeight="1">
      <c r="B46" s="20" t="s">
        <v>41</v>
      </c>
      <c r="C46" s="11"/>
      <c r="D46" s="21"/>
      <c r="E46" s="11"/>
      <c r="F46" s="10"/>
      <c r="G46" s="19"/>
      <c r="I46" s="8"/>
    </row>
    <row r="47" spans="2:10" ht="15" customHeight="1">
      <c r="B47" s="10" t="s">
        <v>83</v>
      </c>
      <c r="C47" s="11" t="s">
        <v>85</v>
      </c>
      <c r="D47" s="21">
        <v>5</v>
      </c>
      <c r="E47" s="11" t="s">
        <v>70</v>
      </c>
      <c r="F47" s="19">
        <v>25000</v>
      </c>
      <c r="G47" s="19">
        <f>+F47*D47</f>
        <v>125000</v>
      </c>
    </row>
    <row r="48" spans="2:10" ht="15" customHeight="1">
      <c r="B48" s="20" t="s">
        <v>42</v>
      </c>
      <c r="C48" s="11"/>
      <c r="D48" s="21"/>
      <c r="E48" s="11"/>
      <c r="F48" s="19"/>
      <c r="G48" s="19"/>
    </row>
    <row r="49" spans="2:7" ht="15" customHeight="1">
      <c r="B49" s="10" t="s">
        <v>42</v>
      </c>
      <c r="C49" s="11" t="s">
        <v>86</v>
      </c>
      <c r="D49" s="21">
        <v>1</v>
      </c>
      <c r="E49" s="11" t="s">
        <v>87</v>
      </c>
      <c r="F49" s="19">
        <v>250000</v>
      </c>
      <c r="G49" s="19">
        <f>D49*F49</f>
        <v>250000</v>
      </c>
    </row>
    <row r="50" spans="2:7" ht="15" customHeight="1">
      <c r="B50" s="56" t="s">
        <v>43</v>
      </c>
      <c r="C50" s="57"/>
      <c r="D50" s="57"/>
      <c r="E50" s="57"/>
      <c r="F50" s="58"/>
      <c r="G50" s="59">
        <f>SUM(G42:G49)</f>
        <v>2355000</v>
      </c>
    </row>
    <row r="51" spans="2:7" ht="15" customHeight="1">
      <c r="B51" s="7"/>
      <c r="D51" s="8"/>
      <c r="F51" s="8"/>
      <c r="G51" s="9"/>
    </row>
    <row r="52" spans="2:7" ht="15" customHeight="1">
      <c r="B52" s="38" t="s">
        <v>44</v>
      </c>
      <c r="C52" s="39"/>
      <c r="D52" s="40"/>
      <c r="E52" s="40"/>
      <c r="F52" s="41"/>
      <c r="G52" s="42"/>
    </row>
    <row r="53" spans="2:7" ht="24" customHeight="1">
      <c r="B53" s="60" t="s">
        <v>45</v>
      </c>
      <c r="C53" s="54" t="s">
        <v>39</v>
      </c>
      <c r="D53" s="54" t="s">
        <v>40</v>
      </c>
      <c r="E53" s="60" t="s">
        <v>25</v>
      </c>
      <c r="F53" s="54" t="s">
        <v>26</v>
      </c>
      <c r="G53" s="60" t="s">
        <v>27</v>
      </c>
    </row>
    <row r="54" spans="2:7" ht="15" customHeight="1">
      <c r="B54" s="61" t="s">
        <v>90</v>
      </c>
      <c r="C54" s="62" t="s">
        <v>90</v>
      </c>
      <c r="D54" s="62" t="s">
        <v>90</v>
      </c>
      <c r="E54" s="63" t="s">
        <v>90</v>
      </c>
      <c r="F54" s="64" t="s">
        <v>90</v>
      </c>
      <c r="G54" s="64"/>
    </row>
    <row r="55" spans="2:7" ht="15" customHeight="1">
      <c r="B55" s="65" t="s">
        <v>46</v>
      </c>
      <c r="C55" s="66"/>
      <c r="D55" s="66"/>
      <c r="E55" s="67"/>
      <c r="F55" s="68"/>
      <c r="G55" s="69"/>
    </row>
    <row r="56" spans="2:7" ht="15" customHeight="1">
      <c r="B56" s="6"/>
      <c r="G56" s="6"/>
    </row>
    <row r="57" spans="2:7" ht="15" customHeight="1">
      <c r="B57" s="70" t="s">
        <v>47</v>
      </c>
      <c r="C57" s="71"/>
      <c r="D57" s="71"/>
      <c r="E57" s="71"/>
      <c r="F57" s="71"/>
      <c r="G57" s="72">
        <f>G50+G38+G31+G25</f>
        <v>4847500</v>
      </c>
    </row>
    <row r="58" spans="2:7" ht="15" customHeight="1">
      <c r="B58" s="73" t="s">
        <v>48</v>
      </c>
      <c r="C58" s="74"/>
      <c r="D58" s="74"/>
      <c r="E58" s="74"/>
      <c r="F58" s="74"/>
      <c r="G58" s="75">
        <f>G57*0.05</f>
        <v>242375</v>
      </c>
    </row>
    <row r="59" spans="2:7" ht="15" customHeight="1">
      <c r="B59" s="76" t="s">
        <v>49</v>
      </c>
      <c r="C59" s="77"/>
      <c r="D59" s="77"/>
      <c r="E59" s="77"/>
      <c r="F59" s="77"/>
      <c r="G59" s="78">
        <f>G58+G57</f>
        <v>5089875</v>
      </c>
    </row>
    <row r="60" spans="2:7" ht="15" customHeight="1">
      <c r="B60" s="73" t="s">
        <v>50</v>
      </c>
      <c r="C60" s="74"/>
      <c r="D60" s="74"/>
      <c r="E60" s="74"/>
      <c r="F60" s="74"/>
      <c r="G60" s="75">
        <f>G10</f>
        <v>16200000</v>
      </c>
    </row>
    <row r="61" spans="2:7" ht="15" customHeight="1">
      <c r="B61" s="79" t="s">
        <v>51</v>
      </c>
      <c r="C61" s="80"/>
      <c r="D61" s="80"/>
      <c r="E61" s="80"/>
      <c r="F61" s="80"/>
      <c r="G61" s="72">
        <f>G60-G59</f>
        <v>11110125</v>
      </c>
    </row>
    <row r="62" spans="2:7" ht="15" customHeight="1">
      <c r="B62" s="22" t="s">
        <v>52</v>
      </c>
    </row>
    <row r="63" spans="2:7" ht="15" customHeight="1">
      <c r="B63" s="23" t="s">
        <v>53</v>
      </c>
    </row>
    <row r="64" spans="2:7" ht="15" customHeight="1">
      <c r="B64" s="22" t="s">
        <v>54</v>
      </c>
    </row>
    <row r="65" spans="2:5" ht="15" customHeight="1">
      <c r="B65" s="22" t="s">
        <v>55</v>
      </c>
    </row>
    <row r="66" spans="2:5" ht="15" customHeight="1">
      <c r="B66" s="22" t="s">
        <v>56</v>
      </c>
    </row>
    <row r="67" spans="2:5" ht="15" customHeight="1">
      <c r="B67" s="22" t="s">
        <v>57</v>
      </c>
    </row>
    <row r="68" spans="2:5" ht="15" customHeight="1">
      <c r="B68" s="22" t="s">
        <v>58</v>
      </c>
    </row>
    <row r="69" spans="2:5" ht="15" customHeight="1">
      <c r="B69" s="22" t="s">
        <v>59</v>
      </c>
    </row>
    <row r="71" spans="2:5" ht="15" customHeight="1" thickBot="1">
      <c r="B71" s="102" t="s">
        <v>91</v>
      </c>
      <c r="C71" s="103"/>
      <c r="D71" s="81"/>
      <c r="E71" s="82"/>
    </row>
    <row r="72" spans="2:5" ht="15" customHeight="1">
      <c r="B72" s="83" t="s">
        <v>45</v>
      </c>
      <c r="C72" s="84" t="s">
        <v>92</v>
      </c>
      <c r="D72" s="85" t="s">
        <v>93</v>
      </c>
      <c r="E72" s="82"/>
    </row>
    <row r="73" spans="2:5" ht="15" customHeight="1">
      <c r="B73" s="86" t="s">
        <v>94</v>
      </c>
      <c r="C73" s="87">
        <f>G25</f>
        <v>2292500</v>
      </c>
      <c r="D73" s="88">
        <f>(C73/C79)</f>
        <v>0.45040398831012551</v>
      </c>
      <c r="E73" s="82"/>
    </row>
    <row r="74" spans="2:5" ht="15" customHeight="1">
      <c r="B74" s="86" t="s">
        <v>95</v>
      </c>
      <c r="C74" s="87">
        <f>G31</f>
        <v>100000</v>
      </c>
      <c r="D74" s="88">
        <v>0</v>
      </c>
      <c r="E74" s="82"/>
    </row>
    <row r="75" spans="2:5" ht="15" customHeight="1">
      <c r="B75" s="86" t="s">
        <v>96</v>
      </c>
      <c r="C75" s="87">
        <f>G38</f>
        <v>100000</v>
      </c>
      <c r="D75" s="88">
        <f>(C75/C79)</f>
        <v>1.9646847908838624E-2</v>
      </c>
      <c r="E75" s="82"/>
    </row>
    <row r="76" spans="2:5" ht="15" customHeight="1">
      <c r="B76" s="86" t="s">
        <v>38</v>
      </c>
      <c r="C76" s="87">
        <f>G50</f>
        <v>2355000</v>
      </c>
      <c r="D76" s="88">
        <f>(C76/C79)</f>
        <v>0.46268326825314965</v>
      </c>
      <c r="E76" s="82"/>
    </row>
    <row r="77" spans="2:5" ht="15" customHeight="1">
      <c r="B77" s="86" t="s">
        <v>97</v>
      </c>
      <c r="C77" s="89">
        <f>G54</f>
        <v>0</v>
      </c>
      <c r="D77" s="88">
        <f>(C77/C79)</f>
        <v>0</v>
      </c>
      <c r="E77" s="90"/>
    </row>
    <row r="78" spans="2:5" ht="15" customHeight="1">
      <c r="B78" s="86" t="s">
        <v>98</v>
      </c>
      <c r="C78" s="89">
        <f>G58</f>
        <v>242375</v>
      </c>
      <c r="D78" s="88">
        <f>(C78/C79)</f>
        <v>4.7619047619047616E-2</v>
      </c>
      <c r="E78" s="90"/>
    </row>
    <row r="79" spans="2:5" ht="15" customHeight="1" thickBot="1">
      <c r="B79" s="91" t="s">
        <v>99</v>
      </c>
      <c r="C79" s="92">
        <f>SUM(C73:C78)</f>
        <v>5089875</v>
      </c>
      <c r="D79" s="93">
        <f>SUM(D73:D78)</f>
        <v>0.98035315209116147</v>
      </c>
      <c r="E79" s="90"/>
    </row>
    <row r="80" spans="2:5" ht="15" customHeight="1">
      <c r="B80" s="94"/>
      <c r="C80" s="95"/>
      <c r="D80" s="95"/>
      <c r="E80" s="95"/>
    </row>
    <row r="81" spans="2:5" ht="15" customHeight="1" thickBot="1">
      <c r="B81" s="96"/>
      <c r="C81" s="95"/>
      <c r="D81" s="95"/>
      <c r="E81" s="95"/>
    </row>
    <row r="82" spans="2:5" ht="15" customHeight="1" thickBot="1">
      <c r="B82" s="104" t="s">
        <v>100</v>
      </c>
      <c r="C82" s="105"/>
      <c r="D82" s="105"/>
      <c r="E82" s="106"/>
    </row>
    <row r="83" spans="2:5" ht="15" customHeight="1">
      <c r="B83" s="97" t="s">
        <v>101</v>
      </c>
      <c r="C83" s="98">
        <v>5200</v>
      </c>
      <c r="D83" s="98">
        <f>G7</f>
        <v>5400</v>
      </c>
      <c r="E83" s="98">
        <v>5700</v>
      </c>
    </row>
    <row r="84" spans="2:5" ht="15" customHeight="1" thickBot="1">
      <c r="B84" s="91" t="s">
        <v>102</v>
      </c>
      <c r="C84" s="92">
        <f>(G58/C83)</f>
        <v>46.61057692307692</v>
      </c>
      <c r="D84" s="92">
        <f>(G58/D83)</f>
        <v>44.88425925925926</v>
      </c>
      <c r="E84" s="99">
        <f>(G58/E83)</f>
        <v>42.521929824561404</v>
      </c>
    </row>
  </sheetData>
  <mergeCells count="10">
    <mergeCell ref="B71:C71"/>
    <mergeCell ref="B82:E82"/>
    <mergeCell ref="E7:F7"/>
    <mergeCell ref="E8:F8"/>
    <mergeCell ref="E9:F9"/>
    <mergeCell ref="E10:F10"/>
    <mergeCell ref="E11:F11"/>
    <mergeCell ref="E12:F12"/>
    <mergeCell ref="E13:F13"/>
    <mergeCell ref="B15:G15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0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K84"/>
  <sheetViews>
    <sheetView tabSelected="1" workbookViewId="0">
      <selection activeCell="E85" sqref="E85"/>
    </sheetView>
  </sheetViews>
  <sheetFormatPr baseColWidth="10" defaultColWidth="11.42578125" defaultRowHeight="15" customHeight="1"/>
  <cols>
    <col min="1" max="1" width="3.140625" style="1" customWidth="1"/>
    <col min="2" max="2" width="31.5703125" style="1" customWidth="1"/>
    <col min="3" max="3" width="16.28515625" style="1" customWidth="1"/>
    <col min="4" max="4" width="10.7109375" style="1" customWidth="1"/>
    <col min="5" max="5" width="18.85546875" style="1" customWidth="1"/>
    <col min="6" max="6" width="10.85546875" style="1" customWidth="1"/>
    <col min="7" max="7" width="21.42578125" style="1" customWidth="1"/>
    <col min="8" max="16384" width="11.42578125" style="1"/>
  </cols>
  <sheetData>
    <row r="7" spans="2:11" ht="21" customHeight="1">
      <c r="B7" s="25" t="s">
        <v>0</v>
      </c>
      <c r="C7" s="16" t="s">
        <v>1</v>
      </c>
      <c r="D7" s="14"/>
      <c r="E7" s="107" t="s">
        <v>60</v>
      </c>
      <c r="F7" s="108"/>
      <c r="G7" s="17">
        <v>5400</v>
      </c>
    </row>
    <row r="8" spans="2:11" ht="19.5" customHeight="1">
      <c r="B8" s="24" t="s">
        <v>2</v>
      </c>
      <c r="C8" s="16" t="s">
        <v>3</v>
      </c>
      <c r="D8" s="15"/>
      <c r="E8" s="109" t="s">
        <v>4</v>
      </c>
      <c r="F8" s="110"/>
      <c r="G8" s="26" t="s">
        <v>61</v>
      </c>
    </row>
    <row r="9" spans="2:11" ht="15" customHeight="1">
      <c r="B9" s="24" t="s">
        <v>5</v>
      </c>
      <c r="C9" s="29" t="s">
        <v>6</v>
      </c>
      <c r="D9" s="14"/>
      <c r="E9" s="109" t="s">
        <v>88</v>
      </c>
      <c r="F9" s="110"/>
      <c r="G9" s="27">
        <v>4000</v>
      </c>
      <c r="K9" s="1" t="s">
        <v>7</v>
      </c>
    </row>
    <row r="10" spans="2:11" ht="15" customHeight="1">
      <c r="B10" s="24" t="s">
        <v>8</v>
      </c>
      <c r="C10" s="29" t="s">
        <v>9</v>
      </c>
      <c r="D10" s="14"/>
      <c r="E10" s="109" t="s">
        <v>10</v>
      </c>
      <c r="F10" s="110"/>
      <c r="G10" s="27">
        <f>+G7*G9</f>
        <v>21600000</v>
      </c>
    </row>
    <row r="11" spans="2:11" ht="15" customHeight="1">
      <c r="B11" s="24" t="s">
        <v>11</v>
      </c>
      <c r="C11" s="16" t="s">
        <v>12</v>
      </c>
      <c r="D11" s="15"/>
      <c r="E11" s="109" t="s">
        <v>13</v>
      </c>
      <c r="F11" s="110"/>
      <c r="G11" s="28" t="s">
        <v>14</v>
      </c>
    </row>
    <row r="12" spans="2:11" ht="15" customHeight="1">
      <c r="B12" s="24" t="s">
        <v>15</v>
      </c>
      <c r="C12" s="16" t="s">
        <v>16</v>
      </c>
      <c r="D12" s="15"/>
      <c r="E12" s="109" t="s">
        <v>17</v>
      </c>
      <c r="F12" s="110"/>
      <c r="G12" s="28" t="s">
        <v>61</v>
      </c>
    </row>
    <row r="13" spans="2:11" ht="36">
      <c r="B13" s="24" t="s">
        <v>18</v>
      </c>
      <c r="C13" s="30">
        <v>44727</v>
      </c>
      <c r="D13" s="14"/>
      <c r="E13" s="111" t="s">
        <v>19</v>
      </c>
      <c r="F13" s="112"/>
      <c r="G13" s="28" t="s">
        <v>89</v>
      </c>
    </row>
    <row r="14" spans="2:11" ht="15" customHeight="1">
      <c r="B14" s="2"/>
      <c r="G14" s="3"/>
    </row>
    <row r="15" spans="2:11" ht="15" customHeight="1">
      <c r="B15" s="113" t="s">
        <v>20</v>
      </c>
      <c r="C15" s="114"/>
      <c r="D15" s="114"/>
      <c r="E15" s="114"/>
      <c r="F15" s="114"/>
      <c r="G15" s="114"/>
    </row>
    <row r="16" spans="2:11" ht="15" customHeight="1">
      <c r="C16" s="4"/>
      <c r="D16" s="4"/>
      <c r="E16" s="5"/>
      <c r="F16" s="6"/>
      <c r="G16" s="12"/>
    </row>
    <row r="17" spans="2:9" ht="15" customHeight="1">
      <c r="B17" s="31" t="s">
        <v>21</v>
      </c>
      <c r="C17" s="32"/>
      <c r="D17" s="33"/>
      <c r="E17" s="33"/>
      <c r="F17" s="33"/>
      <c r="G17" s="34"/>
    </row>
    <row r="18" spans="2:9" ht="23.25" customHeight="1">
      <c r="B18" s="35" t="s">
        <v>22</v>
      </c>
      <c r="C18" s="35" t="s">
        <v>23</v>
      </c>
      <c r="D18" s="35" t="s">
        <v>24</v>
      </c>
      <c r="E18" s="35" t="s">
        <v>25</v>
      </c>
      <c r="F18" s="35" t="s">
        <v>26</v>
      </c>
      <c r="G18" s="35" t="s">
        <v>27</v>
      </c>
      <c r="I18" s="1" t="s">
        <v>28</v>
      </c>
    </row>
    <row r="19" spans="2:9" ht="15" customHeight="1">
      <c r="B19" s="10" t="s">
        <v>62</v>
      </c>
      <c r="C19" s="11" t="s">
        <v>29</v>
      </c>
      <c r="D19" s="18">
        <v>2</v>
      </c>
      <c r="E19" s="11" t="s">
        <v>69</v>
      </c>
      <c r="F19" s="19">
        <v>26000</v>
      </c>
      <c r="G19" s="19">
        <f>+D19*F19</f>
        <v>52000</v>
      </c>
    </row>
    <row r="20" spans="2:9" ht="15" customHeight="1">
      <c r="B20" s="10" t="s">
        <v>63</v>
      </c>
      <c r="C20" s="11" t="s">
        <v>29</v>
      </c>
      <c r="D20" s="18">
        <v>0.5</v>
      </c>
      <c r="E20" s="11" t="s">
        <v>70</v>
      </c>
      <c r="F20" s="19">
        <v>26000</v>
      </c>
      <c r="G20" s="19">
        <f>+D20*F20</f>
        <v>13000</v>
      </c>
    </row>
    <row r="21" spans="2:9" ht="15" customHeight="1">
      <c r="B21" s="10" t="s">
        <v>64</v>
      </c>
      <c r="C21" s="11" t="s">
        <v>29</v>
      </c>
      <c r="D21" s="18">
        <v>8</v>
      </c>
      <c r="E21" s="11" t="s">
        <v>71</v>
      </c>
      <c r="F21" s="19">
        <v>26000</v>
      </c>
      <c r="G21" s="19">
        <f>D21*F21</f>
        <v>208000</v>
      </c>
    </row>
    <row r="22" spans="2:9" ht="15" customHeight="1">
      <c r="B22" s="10" t="s">
        <v>65</v>
      </c>
      <c r="C22" s="11" t="s">
        <v>68</v>
      </c>
      <c r="D22" s="18">
        <v>80</v>
      </c>
      <c r="E22" s="11" t="s">
        <v>70</v>
      </c>
      <c r="F22" s="19">
        <v>8000</v>
      </c>
      <c r="G22" s="19">
        <f>+D22*F22</f>
        <v>640000</v>
      </c>
    </row>
    <row r="23" spans="2:9" ht="15" customHeight="1">
      <c r="B23" s="10" t="s">
        <v>66</v>
      </c>
      <c r="C23" s="11" t="s">
        <v>29</v>
      </c>
      <c r="D23" s="18">
        <v>12</v>
      </c>
      <c r="E23" s="11" t="s">
        <v>72</v>
      </c>
      <c r="F23" s="19">
        <v>26000</v>
      </c>
      <c r="G23" s="19">
        <f>+D23*F23</f>
        <v>312000</v>
      </c>
    </row>
    <row r="24" spans="2:9" ht="15" customHeight="1">
      <c r="B24" s="10" t="s">
        <v>67</v>
      </c>
      <c r="C24" s="11" t="s">
        <v>29</v>
      </c>
      <c r="D24" s="18">
        <v>50</v>
      </c>
      <c r="E24" s="11" t="s">
        <v>61</v>
      </c>
      <c r="F24" s="19">
        <v>26000</v>
      </c>
      <c r="G24" s="19">
        <f>+D24*F24</f>
        <v>1300000</v>
      </c>
    </row>
    <row r="25" spans="2:9" ht="15" customHeight="1">
      <c r="B25" s="53" t="s">
        <v>30</v>
      </c>
      <c r="C25" s="36"/>
      <c r="D25" s="36"/>
      <c r="E25" s="36"/>
      <c r="F25" s="37"/>
      <c r="G25" s="100">
        <f>SUM(G19:G24)</f>
        <v>2525000</v>
      </c>
    </row>
    <row r="26" spans="2:9" ht="15" customHeight="1">
      <c r="B26" s="7"/>
      <c r="F26" s="8"/>
      <c r="G26" s="9"/>
    </row>
    <row r="27" spans="2:9" ht="15" customHeight="1">
      <c r="B27" s="38" t="s">
        <v>31</v>
      </c>
      <c r="C27" s="39"/>
      <c r="D27" s="40"/>
      <c r="E27" s="40"/>
      <c r="F27" s="41"/>
      <c r="G27" s="42"/>
    </row>
    <row r="28" spans="2:9" ht="23.25" customHeight="1">
      <c r="B28" s="43" t="s">
        <v>22</v>
      </c>
      <c r="C28" s="44" t="s">
        <v>23</v>
      </c>
      <c r="D28" s="44" t="s">
        <v>24</v>
      </c>
      <c r="E28" s="43" t="s">
        <v>90</v>
      </c>
      <c r="F28" s="44" t="s">
        <v>26</v>
      </c>
      <c r="G28" s="43" t="s">
        <v>27</v>
      </c>
    </row>
    <row r="29" spans="2:9" ht="15" customHeight="1">
      <c r="B29" s="10" t="s">
        <v>73</v>
      </c>
      <c r="C29" s="11" t="s">
        <v>32</v>
      </c>
      <c r="D29" s="18">
        <v>2</v>
      </c>
      <c r="E29" s="11" t="s">
        <v>69</v>
      </c>
      <c r="F29" s="19">
        <v>26000</v>
      </c>
      <c r="G29" s="19">
        <f>+D29*F29</f>
        <v>52000</v>
      </c>
    </row>
    <row r="30" spans="2:9" ht="15" customHeight="1">
      <c r="B30" s="10" t="s">
        <v>74</v>
      </c>
      <c r="C30" s="11" t="s">
        <v>32</v>
      </c>
      <c r="D30" s="18">
        <v>2</v>
      </c>
      <c r="E30" s="11" t="s">
        <v>70</v>
      </c>
      <c r="F30" s="19">
        <v>26000</v>
      </c>
      <c r="G30" s="19">
        <f>+D30*F30</f>
        <v>52000</v>
      </c>
    </row>
    <row r="31" spans="2:9" ht="15" customHeight="1">
      <c r="B31" s="45" t="s">
        <v>33</v>
      </c>
      <c r="C31" s="46"/>
      <c r="D31" s="46"/>
      <c r="E31" s="46"/>
      <c r="F31" s="47"/>
      <c r="G31" s="48">
        <f>SUM(G29:G30)</f>
        <v>104000</v>
      </c>
    </row>
    <row r="32" spans="2:9" ht="15" customHeight="1">
      <c r="B32" s="7"/>
      <c r="F32" s="8"/>
      <c r="G32" s="9"/>
    </row>
    <row r="33" spans="2:10" ht="15" customHeight="1">
      <c r="B33" s="38" t="s">
        <v>34</v>
      </c>
      <c r="C33" s="39"/>
      <c r="D33" s="40"/>
      <c r="E33" s="40"/>
      <c r="F33" s="41"/>
      <c r="G33" s="42"/>
    </row>
    <row r="34" spans="2:10" ht="26.25" customHeight="1">
      <c r="B34" s="49" t="s">
        <v>22</v>
      </c>
      <c r="C34" s="49" t="s">
        <v>23</v>
      </c>
      <c r="D34" s="49" t="s">
        <v>24</v>
      </c>
      <c r="E34" s="49" t="s">
        <v>25</v>
      </c>
      <c r="F34" s="50" t="s">
        <v>26</v>
      </c>
      <c r="G34" s="49" t="s">
        <v>27</v>
      </c>
    </row>
    <row r="35" spans="2:10" ht="15" customHeight="1">
      <c r="B35" s="10" t="s">
        <v>75</v>
      </c>
      <c r="C35" s="11" t="s">
        <v>35</v>
      </c>
      <c r="D35" s="11">
        <v>2</v>
      </c>
      <c r="E35" s="11" t="s">
        <v>78</v>
      </c>
      <c r="F35" s="19">
        <v>25000</v>
      </c>
      <c r="G35" s="19">
        <f>+F35*D35</f>
        <v>50000</v>
      </c>
    </row>
    <row r="36" spans="2:10" ht="15" customHeight="1">
      <c r="B36" s="10" t="s">
        <v>76</v>
      </c>
      <c r="C36" s="11" t="s">
        <v>35</v>
      </c>
      <c r="D36" s="11">
        <v>1</v>
      </c>
      <c r="E36" s="11" t="s">
        <v>78</v>
      </c>
      <c r="F36" s="19">
        <v>25000</v>
      </c>
      <c r="G36" s="19">
        <f>+F36*D36</f>
        <v>25000</v>
      </c>
    </row>
    <row r="37" spans="2:10" ht="15" customHeight="1">
      <c r="B37" s="10" t="s">
        <v>77</v>
      </c>
      <c r="C37" s="11" t="s">
        <v>35</v>
      </c>
      <c r="D37" s="11">
        <v>1</v>
      </c>
      <c r="E37" s="11" t="s">
        <v>78</v>
      </c>
      <c r="F37" s="19">
        <v>25000</v>
      </c>
      <c r="G37" s="19">
        <f>+F37*D37</f>
        <v>25000</v>
      </c>
    </row>
    <row r="38" spans="2:10" ht="15" customHeight="1">
      <c r="B38" s="52" t="s">
        <v>36</v>
      </c>
      <c r="C38" s="51"/>
      <c r="D38" s="51"/>
      <c r="E38" s="51"/>
      <c r="F38" s="51"/>
      <c r="G38" s="101">
        <f>SUM(G35:G37)</f>
        <v>100000</v>
      </c>
    </row>
    <row r="40" spans="2:10" ht="15" customHeight="1">
      <c r="B40" s="38" t="s">
        <v>37</v>
      </c>
      <c r="C40" s="39"/>
      <c r="D40" s="40"/>
      <c r="E40" s="40"/>
      <c r="F40" s="41"/>
      <c r="G40" s="42"/>
    </row>
    <row r="41" spans="2:10" ht="26.25" customHeight="1">
      <c r="B41" s="54" t="s">
        <v>38</v>
      </c>
      <c r="C41" s="54" t="s">
        <v>39</v>
      </c>
      <c r="D41" s="54" t="s">
        <v>40</v>
      </c>
      <c r="E41" s="54" t="s">
        <v>25</v>
      </c>
      <c r="F41" s="54" t="s">
        <v>26</v>
      </c>
      <c r="G41" s="55" t="s">
        <v>27</v>
      </c>
    </row>
    <row r="42" spans="2:10" ht="15" customHeight="1">
      <c r="B42" s="20" t="s">
        <v>79</v>
      </c>
      <c r="C42" s="11"/>
      <c r="D42" s="21"/>
      <c r="E42" s="11"/>
      <c r="F42" s="19"/>
      <c r="G42" s="19"/>
    </row>
    <row r="43" spans="2:10" ht="15" customHeight="1">
      <c r="B43" s="10" t="s">
        <v>80</v>
      </c>
      <c r="C43" s="11" t="s">
        <v>23</v>
      </c>
      <c r="D43" s="21">
        <v>60000</v>
      </c>
      <c r="E43" s="11" t="s">
        <v>78</v>
      </c>
      <c r="F43" s="19">
        <v>35</v>
      </c>
      <c r="G43" s="19">
        <f>+F43*D43</f>
        <v>2100000</v>
      </c>
      <c r="I43" s="8"/>
      <c r="J43" s="13"/>
    </row>
    <row r="44" spans="2:10" ht="15" customHeight="1">
      <c r="B44" s="20" t="s">
        <v>81</v>
      </c>
      <c r="C44" s="10"/>
      <c r="D44" s="19"/>
      <c r="E44" s="10"/>
      <c r="F44" s="10"/>
      <c r="G44" s="10"/>
      <c r="I44" s="8"/>
    </row>
    <row r="45" spans="2:10" ht="15" customHeight="1">
      <c r="B45" s="10" t="s">
        <v>82</v>
      </c>
      <c r="C45" s="11" t="s">
        <v>84</v>
      </c>
      <c r="D45" s="21">
        <v>10</v>
      </c>
      <c r="E45" s="11" t="s">
        <v>61</v>
      </c>
      <c r="F45" s="19">
        <v>7500</v>
      </c>
      <c r="G45" s="19">
        <f>D45*F45</f>
        <v>75000</v>
      </c>
      <c r="I45" s="8"/>
    </row>
    <row r="46" spans="2:10" ht="15" customHeight="1">
      <c r="B46" s="20" t="s">
        <v>41</v>
      </c>
      <c r="C46" s="11"/>
      <c r="D46" s="21"/>
      <c r="E46" s="11"/>
      <c r="F46" s="10"/>
      <c r="G46" s="19"/>
      <c r="I46" s="8"/>
    </row>
    <row r="47" spans="2:10" ht="15" customHeight="1">
      <c r="B47" s="10" t="s">
        <v>83</v>
      </c>
      <c r="C47" s="11" t="s">
        <v>85</v>
      </c>
      <c r="D47" s="21">
        <v>5</v>
      </c>
      <c r="E47" s="11" t="s">
        <v>70</v>
      </c>
      <c r="F47" s="19">
        <v>40000</v>
      </c>
      <c r="G47" s="19">
        <f>+F47*D47</f>
        <v>200000</v>
      </c>
    </row>
    <row r="48" spans="2:10" ht="15" customHeight="1">
      <c r="B48" s="20" t="s">
        <v>42</v>
      </c>
      <c r="C48" s="11"/>
      <c r="D48" s="21"/>
      <c r="E48" s="11"/>
      <c r="F48" s="19"/>
      <c r="G48" s="19"/>
    </row>
    <row r="49" spans="2:7" ht="15" customHeight="1">
      <c r="B49" s="10" t="s">
        <v>42</v>
      </c>
      <c r="C49" s="11" t="s">
        <v>86</v>
      </c>
      <c r="D49" s="21">
        <v>1</v>
      </c>
      <c r="E49" s="11" t="s">
        <v>87</v>
      </c>
      <c r="F49" s="19">
        <v>360000</v>
      </c>
      <c r="G49" s="19">
        <f>D49*F49</f>
        <v>360000</v>
      </c>
    </row>
    <row r="50" spans="2:7" ht="15" customHeight="1">
      <c r="B50" s="56" t="s">
        <v>43</v>
      </c>
      <c r="C50" s="57"/>
      <c r="D50" s="57"/>
      <c r="E50" s="57"/>
      <c r="F50" s="58"/>
      <c r="G50" s="59">
        <f>SUM(G42:G49)</f>
        <v>2735000</v>
      </c>
    </row>
    <row r="51" spans="2:7" ht="15" customHeight="1">
      <c r="B51" s="7"/>
      <c r="D51" s="8"/>
      <c r="F51" s="8"/>
      <c r="G51" s="9"/>
    </row>
    <row r="52" spans="2:7" ht="15" customHeight="1">
      <c r="B52" s="38" t="s">
        <v>44</v>
      </c>
      <c r="C52" s="39"/>
      <c r="D52" s="40"/>
      <c r="E52" s="40"/>
      <c r="F52" s="41"/>
      <c r="G52" s="42"/>
    </row>
    <row r="53" spans="2:7" ht="24" customHeight="1">
      <c r="B53" s="60" t="s">
        <v>45</v>
      </c>
      <c r="C53" s="54" t="s">
        <v>39</v>
      </c>
      <c r="D53" s="54" t="s">
        <v>40</v>
      </c>
      <c r="E53" s="60" t="s">
        <v>25</v>
      </c>
      <c r="F53" s="54" t="s">
        <v>26</v>
      </c>
      <c r="G53" s="60" t="s">
        <v>27</v>
      </c>
    </row>
    <row r="54" spans="2:7" ht="15" customHeight="1">
      <c r="B54" s="61" t="s">
        <v>90</v>
      </c>
      <c r="C54" s="62" t="s">
        <v>90</v>
      </c>
      <c r="D54" s="62" t="s">
        <v>90</v>
      </c>
      <c r="E54" s="63" t="s">
        <v>90</v>
      </c>
      <c r="F54" s="64" t="s">
        <v>90</v>
      </c>
      <c r="G54" s="64"/>
    </row>
    <row r="55" spans="2:7" ht="15" customHeight="1">
      <c r="B55" s="65" t="s">
        <v>46</v>
      </c>
      <c r="C55" s="66"/>
      <c r="D55" s="66"/>
      <c r="E55" s="67"/>
      <c r="F55" s="68"/>
      <c r="G55" s="69"/>
    </row>
    <row r="56" spans="2:7" ht="15" customHeight="1">
      <c r="B56" s="6"/>
      <c r="G56" s="6"/>
    </row>
    <row r="57" spans="2:7" ht="15" customHeight="1">
      <c r="B57" s="70" t="s">
        <v>47</v>
      </c>
      <c r="C57" s="71"/>
      <c r="D57" s="71"/>
      <c r="E57" s="71"/>
      <c r="F57" s="71"/>
      <c r="G57" s="72">
        <f>G50+G38+G31+G25</f>
        <v>5464000</v>
      </c>
    </row>
    <row r="58" spans="2:7" ht="15" customHeight="1">
      <c r="B58" s="73" t="s">
        <v>48</v>
      </c>
      <c r="C58" s="74"/>
      <c r="D58" s="74"/>
      <c r="E58" s="74"/>
      <c r="F58" s="74"/>
      <c r="G58" s="75">
        <f>G57*0.05</f>
        <v>273200</v>
      </c>
    </row>
    <row r="59" spans="2:7" ht="15" customHeight="1">
      <c r="B59" s="76" t="s">
        <v>49</v>
      </c>
      <c r="C59" s="77"/>
      <c r="D59" s="77"/>
      <c r="E59" s="77"/>
      <c r="F59" s="77"/>
      <c r="G59" s="78">
        <f>G58+G57</f>
        <v>5737200</v>
      </c>
    </row>
    <row r="60" spans="2:7" ht="15" customHeight="1">
      <c r="B60" s="73" t="s">
        <v>50</v>
      </c>
      <c r="C60" s="74"/>
      <c r="D60" s="74"/>
      <c r="E60" s="74"/>
      <c r="F60" s="74"/>
      <c r="G60" s="75">
        <f>G10</f>
        <v>21600000</v>
      </c>
    </row>
    <row r="61" spans="2:7" ht="15" customHeight="1">
      <c r="B61" s="79" t="s">
        <v>51</v>
      </c>
      <c r="C61" s="80"/>
      <c r="D61" s="80"/>
      <c r="E61" s="80"/>
      <c r="F61" s="80"/>
      <c r="G61" s="72">
        <f>G60-G59</f>
        <v>15862800</v>
      </c>
    </row>
    <row r="62" spans="2:7" ht="15" customHeight="1">
      <c r="B62" s="22" t="s">
        <v>52</v>
      </c>
    </row>
    <row r="63" spans="2:7" ht="15" customHeight="1">
      <c r="B63" s="23" t="s">
        <v>53</v>
      </c>
    </row>
    <row r="64" spans="2:7" ht="15" customHeight="1">
      <c r="B64" s="22" t="s">
        <v>54</v>
      </c>
    </row>
    <row r="65" spans="2:5" ht="15" customHeight="1">
      <c r="B65" s="22" t="s">
        <v>55</v>
      </c>
    </row>
    <row r="66" spans="2:5" ht="15" customHeight="1">
      <c r="B66" s="22" t="s">
        <v>56</v>
      </c>
    </row>
    <row r="67" spans="2:5" ht="15" customHeight="1">
      <c r="B67" s="22" t="s">
        <v>57</v>
      </c>
    </row>
    <row r="68" spans="2:5" ht="15" customHeight="1">
      <c r="B68" s="22" t="s">
        <v>58</v>
      </c>
    </row>
    <row r="69" spans="2:5" ht="15" customHeight="1">
      <c r="B69" s="22" t="s">
        <v>59</v>
      </c>
    </row>
    <row r="71" spans="2:5" ht="15" customHeight="1" thickBot="1">
      <c r="B71" s="102" t="s">
        <v>91</v>
      </c>
      <c r="C71" s="103"/>
      <c r="D71" s="81"/>
      <c r="E71" s="82"/>
    </row>
    <row r="72" spans="2:5" ht="15" customHeight="1">
      <c r="B72" s="83" t="s">
        <v>45</v>
      </c>
      <c r="C72" s="84" t="s">
        <v>92</v>
      </c>
      <c r="D72" s="85" t="s">
        <v>93</v>
      </c>
      <c r="E72" s="82"/>
    </row>
    <row r="73" spans="2:5" ht="15" customHeight="1">
      <c r="B73" s="86" t="s">
        <v>94</v>
      </c>
      <c r="C73" s="87">
        <f>G25</f>
        <v>2525000</v>
      </c>
      <c r="D73" s="88">
        <f>(C73/C79)</f>
        <v>0.44011015826535593</v>
      </c>
      <c r="E73" s="82"/>
    </row>
    <row r="74" spans="2:5" ht="15" customHeight="1">
      <c r="B74" s="86" t="s">
        <v>95</v>
      </c>
      <c r="C74" s="87">
        <f>G31</f>
        <v>104000</v>
      </c>
      <c r="D74" s="88">
        <v>0</v>
      </c>
      <c r="E74" s="82"/>
    </row>
    <row r="75" spans="2:5" ht="15" customHeight="1">
      <c r="B75" s="86" t="s">
        <v>96</v>
      </c>
      <c r="C75" s="87">
        <f>G38</f>
        <v>100000</v>
      </c>
      <c r="D75" s="88">
        <f>(C75/C79)</f>
        <v>1.7430105277835877E-2</v>
      </c>
      <c r="E75" s="82"/>
    </row>
    <row r="76" spans="2:5" ht="15" customHeight="1">
      <c r="B76" s="86" t="s">
        <v>38</v>
      </c>
      <c r="C76" s="87">
        <f>G50</f>
        <v>2735000</v>
      </c>
      <c r="D76" s="88">
        <f>(C76/C79)</f>
        <v>0.47671337934881125</v>
      </c>
      <c r="E76" s="82"/>
    </row>
    <row r="77" spans="2:5" ht="15" customHeight="1">
      <c r="B77" s="86" t="s">
        <v>97</v>
      </c>
      <c r="C77" s="89">
        <f>G54</f>
        <v>0</v>
      </c>
      <c r="D77" s="88">
        <f>(C77/C79)</f>
        <v>0</v>
      </c>
      <c r="E77" s="90"/>
    </row>
    <row r="78" spans="2:5" ht="15" customHeight="1">
      <c r="B78" s="86" t="s">
        <v>98</v>
      </c>
      <c r="C78" s="89">
        <f>G58</f>
        <v>273200</v>
      </c>
      <c r="D78" s="88">
        <f>(C78/C79)</f>
        <v>4.7619047619047616E-2</v>
      </c>
      <c r="E78" s="90"/>
    </row>
    <row r="79" spans="2:5" ht="15" customHeight="1" thickBot="1">
      <c r="B79" s="91" t="s">
        <v>99</v>
      </c>
      <c r="C79" s="92">
        <f>SUM(C73:C78)</f>
        <v>5737200</v>
      </c>
      <c r="D79" s="93">
        <f>SUM(D73:D78)</f>
        <v>0.98187269051105064</v>
      </c>
      <c r="E79" s="90"/>
    </row>
    <row r="80" spans="2:5" ht="15" customHeight="1">
      <c r="B80" s="94"/>
      <c r="C80" s="95"/>
      <c r="D80" s="95"/>
      <c r="E80" s="95"/>
    </row>
    <row r="81" spans="2:5" ht="15" customHeight="1" thickBot="1">
      <c r="B81" s="96"/>
      <c r="C81" s="95"/>
      <c r="D81" s="95"/>
      <c r="E81" s="95"/>
    </row>
    <row r="82" spans="2:5" ht="15" customHeight="1" thickBot="1">
      <c r="B82" s="104" t="s">
        <v>100</v>
      </c>
      <c r="C82" s="105"/>
      <c r="D82" s="105"/>
      <c r="E82" s="106"/>
    </row>
    <row r="83" spans="2:5" ht="15" customHeight="1">
      <c r="B83" s="97" t="s">
        <v>101</v>
      </c>
      <c r="C83" s="98">
        <v>5200</v>
      </c>
      <c r="D83" s="98">
        <f>G7</f>
        <v>5400</v>
      </c>
      <c r="E83" s="98">
        <v>5700</v>
      </c>
    </row>
    <row r="84" spans="2:5" ht="15" customHeight="1" thickBot="1">
      <c r="B84" s="91" t="s">
        <v>102</v>
      </c>
      <c r="C84" s="92">
        <f>(C79/C83)</f>
        <v>1103.3076923076924</v>
      </c>
      <c r="D84" s="92">
        <f>(C79/D83)</f>
        <v>1062.4444444444443</v>
      </c>
      <c r="E84" s="99">
        <f>(C79/E83)</f>
        <v>1006.5263157894736</v>
      </c>
    </row>
  </sheetData>
  <mergeCells count="10">
    <mergeCell ref="E13:F13"/>
    <mergeCell ref="B15:G15"/>
    <mergeCell ref="B71:C71"/>
    <mergeCell ref="B82:E82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2AFCE2-BFF0-489D-A08F-A91C75784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F3118-B6CF-4A3B-9507-8DE6081A9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EFB63-7D81-4CFB-B4B2-7D62886B9D58}">
  <ds:schemaRefs>
    <ds:schemaRef ds:uri="http://schemas.openxmlformats.org/package/2006/metadata/core-properties"/>
    <ds:schemaRef ds:uri="1030f0af-99cb-42f1-88fc-acec73331192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c5dbce2d-49dc-4afe-a5b0-d7fb7a901161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Girasol aire libre</vt:lpstr>
      <vt:lpstr>A junio </vt:lpstr>
      <vt:lpstr>'Girasol aire libre'!Área_de_impresión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2020-01-06T14:46:00Z</cp:lastPrinted>
  <dcterms:created xsi:type="dcterms:W3CDTF">2014-09-10T20:26:00Z</dcterms:created>
  <dcterms:modified xsi:type="dcterms:W3CDTF">2022-07-22T14:16:00Z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