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3" documentId="11_04DA4BB07A050B08A001A865FBB769C5F45E2218" xr6:coauthVersionLast="47" xr6:coauthVersionMax="47" xr10:uidLastSave="{7FB8F8D8-7B15-4AD6-BBA6-111B5B518FAC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D58" i="1"/>
  <c r="G53" i="1"/>
  <c r="G51" i="1"/>
  <c r="G36" i="1"/>
  <c r="G37" i="1"/>
  <c r="G38" i="1"/>
  <c r="G39" i="1"/>
  <c r="G40" i="1"/>
  <c r="G41" i="1"/>
  <c r="G22" i="1" l="1"/>
  <c r="F23" i="1"/>
  <c r="F24" i="1" s="1"/>
  <c r="F25" i="1"/>
  <c r="G25" i="1" s="1"/>
  <c r="G24" i="1"/>
  <c r="G23" i="1"/>
  <c r="C80" i="1"/>
  <c r="G35" i="1" l="1"/>
  <c r="G42" i="1" s="1"/>
  <c r="G21" i="1"/>
  <c r="G26" i="1" s="1"/>
  <c r="C79" i="1" s="1"/>
  <c r="G58" i="1"/>
  <c r="G60" i="1" s="1"/>
  <c r="C83" i="1" s="1"/>
  <c r="G49" i="1"/>
  <c r="G47" i="1"/>
  <c r="G12" i="1"/>
  <c r="G65" i="1" s="1"/>
  <c r="G54" i="1" l="1"/>
  <c r="C82" i="1"/>
  <c r="C81" i="1" l="1"/>
  <c r="G62" i="1"/>
  <c r="G63" i="1" s="1"/>
  <c r="G64" i="1" l="1"/>
  <c r="D90" i="1" s="1"/>
  <c r="C84" i="1"/>
  <c r="E90" i="1" l="1"/>
  <c r="C90" i="1"/>
  <c r="G66" i="1"/>
  <c r="C85" i="1"/>
  <c r="D82" i="1" l="1"/>
  <c r="D79" i="1"/>
  <c r="D83" i="1"/>
  <c r="D81" i="1"/>
  <c r="D84" i="1"/>
  <c r="D85" i="1" l="1"/>
</calcChain>
</file>

<file path=xl/sharedStrings.xml><?xml version="1.0" encoding="utf-8"?>
<sst xmlns="http://schemas.openxmlformats.org/spreadsheetml/2006/main" count="150" uniqueCount="113">
  <si>
    <t>RUBRO O CULTIVO</t>
  </si>
  <si>
    <t>HABAS</t>
  </si>
  <si>
    <t>RENDIMIENTO (KG/Há.)</t>
  </si>
  <si>
    <t>VARIEDAD</t>
  </si>
  <si>
    <t>SUPER AGUA DULCE</t>
  </si>
  <si>
    <t>FECHA ESTIMADA  PRECIO VENTA</t>
  </si>
  <si>
    <t>sept-oct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</si>
  <si>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</si>
  <si>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</si>
  <si>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</si>
  <si>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</si>
  <si>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</si>
  <si>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</si>
  <si>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</si>
  <si>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</si>
  <si>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</si>
  <si>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</si>
  <si>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</si>
  <si>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</si>
  <si>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</si>
  <si>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OCTUBRE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</si>
  <si>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</si>
  <si>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</si>
  <si>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</si>
  <si>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</si>
  <si>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</si>
  <si>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</si>
  <si>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</si>
  <si>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</si>
  <si>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</si>
  <si>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</si>
  <si>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</si>
  <si>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</si>
  <si>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</si>
  <si>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Abril</t>
  </si>
  <si>
    <t>Riego</t>
  </si>
  <si>
    <t>Abr-Jun</t>
  </si>
  <si>
    <t>Aplicación Fertilizante</t>
  </si>
  <si>
    <t>Aplicación Agroquímicos</t>
  </si>
  <si>
    <t>May-Jun</t>
  </si>
  <si>
    <t>Cosecha</t>
  </si>
  <si>
    <t>Sep-Oct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</si>
  <si>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</si>
  <si>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</si>
  <si>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</si>
  <si>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</si>
  <si>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</si>
  <si>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</si>
  <si>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</si>
  <si>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abril</t>
  </si>
  <si>
    <t>Rastraje</t>
  </si>
  <si>
    <t>marzo-abril</t>
  </si>
  <si>
    <t>acequidura</t>
  </si>
  <si>
    <t>Mayo</t>
  </si>
  <si>
    <t>Aporca y cultivador</t>
  </si>
  <si>
    <t>Junio</t>
  </si>
  <si>
    <t>aplic agroquimicos</t>
  </si>
  <si>
    <t>Acarreo de Insumos</t>
  </si>
  <si>
    <t>Mayo - Junio</t>
  </si>
  <si>
    <t>Acarreo de cosecha</t>
  </si>
  <si>
    <t>Septiembre - Octubre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</si>
  <si>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</si>
  <si>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</si>
  <si>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</si>
  <si>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</si>
  <si>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</si>
  <si>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</si>
  <si>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</si>
  <si>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</si>
  <si>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FERTILIZANTES</t>
  </si>
  <si>
    <t>mezcla hortalizas</t>
  </si>
  <si>
    <t>Kg</t>
  </si>
  <si>
    <t>HERBICIDAS</t>
  </si>
  <si>
    <t>hache 1 2000 175 EC</t>
  </si>
  <si>
    <t>Lt.</t>
  </si>
  <si>
    <t>julio-agosto</t>
  </si>
  <si>
    <t>FUNGICIDA</t>
  </si>
  <si>
    <t>manzate WP</t>
  </si>
  <si>
    <t>junio-julio</t>
  </si>
  <si>
    <t>Subtotal Insumos</t>
  </si>
  <si>
    <t>OTROS</t>
  </si>
  <si>
    <t>Item</t>
  </si>
  <si>
    <t>sacos</t>
  </si>
  <si>
    <t>unidad</t>
  </si>
  <si>
    <t>octubre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</si>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</sst>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  <numFmt numFmtId="170" formatCode="#,##0.000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8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0" fontId="21" fillId="0" borderId="57" xfId="0" applyFont="1" applyBorder="1" applyAlignment="1">
      <alignment vertical="center"/>
    </xf>
    <xf numFmtId="0" fontId="21" fillId="0" borderId="57" xfId="0" applyFont="1" applyBorder="1" applyAlignment="1">
      <alignment horizontal="center" vertical="center"/>
    </xf>
    <xf numFmtId="169" fontId="21" fillId="0" borderId="57" xfId="1" applyNumberFormat="1" applyFont="1" applyBorder="1" applyAlignment="1">
      <alignment vertical="center"/>
    </xf>
    <xf numFmtId="0" fontId="21" fillId="0" borderId="57" xfId="0" applyFont="1" applyBorder="1" applyAlignment="1">
      <alignment horizontal="center" vertical="center" wrapText="1"/>
    </xf>
    <xf numFmtId="0" fontId="21" fillId="0" borderId="57" xfId="0" applyFont="1" applyBorder="1" applyAlignment="1">
      <alignment vertical="center" wrapText="1"/>
    </xf>
    <xf numFmtId="169" fontId="0" fillId="0" borderId="0" xfId="0" applyNumberFormat="1"/>
    <xf numFmtId="170" fontId="21" fillId="0" borderId="57" xfId="0" applyNumberFormat="1" applyFont="1" applyBorder="1" applyAlignment="1">
      <alignment horizontal="center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abSelected="1" topLeftCell="B38" zoomScale="140" zoomScaleNormal="140" workbookViewId="0">
      <selection activeCell="G64" sqref="G64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2" t="s">
        <v>2</v>
      </c>
      <c r="F9" s="153"/>
      <c r="G9" s="9">
        <v>12500</v>
      </c>
    </row>
    <row r="10" spans="1:7" ht="38.25" customHeight="1">
      <c r="A10" s="5"/>
      <c r="B10" s="10" t="s">
        <v>3</v>
      </c>
      <c r="C10" s="11" t="s">
        <v>4</v>
      </c>
      <c r="D10" s="12"/>
      <c r="E10" s="150" t="s">
        <v>5</v>
      </c>
      <c r="F10" s="151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0" t="s">
        <v>9</v>
      </c>
      <c r="F11" s="151"/>
      <c r="G11" s="15">
        <v>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6250000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0" t="s">
        <v>15</v>
      </c>
      <c r="F13" s="151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0" t="s">
        <v>19</v>
      </c>
      <c r="F14" s="151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56" t="s">
        <v>22</v>
      </c>
      <c r="F15" s="157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4" t="s">
        <v>24</v>
      </c>
      <c r="C17" s="155"/>
      <c r="D17" s="155"/>
      <c r="E17" s="155"/>
      <c r="F17" s="155"/>
      <c r="G17" s="155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41" t="s">
        <v>32</v>
      </c>
      <c r="C21" s="142" t="s">
        <v>33</v>
      </c>
      <c r="D21" s="142">
        <v>3</v>
      </c>
      <c r="E21" s="142" t="s">
        <v>34</v>
      </c>
      <c r="F21" s="143">
        <v>18500</v>
      </c>
      <c r="G21" s="143">
        <f>+D21*F21</f>
        <v>55500</v>
      </c>
    </row>
    <row r="22" spans="1:7" ht="25.5" customHeight="1">
      <c r="A22" s="26"/>
      <c r="B22" s="141" t="s">
        <v>35</v>
      </c>
      <c r="C22" s="142" t="s">
        <v>33</v>
      </c>
      <c r="D22" s="142">
        <v>3</v>
      </c>
      <c r="E22" s="142" t="s">
        <v>36</v>
      </c>
      <c r="F22" s="143">
        <f>F21</f>
        <v>18500</v>
      </c>
      <c r="G22" s="143">
        <f t="shared" ref="G22:G25" si="0">+D22*F22</f>
        <v>55500</v>
      </c>
    </row>
    <row r="23" spans="1:7" ht="12.75" customHeight="1">
      <c r="A23" s="26"/>
      <c r="B23" s="141" t="s">
        <v>37</v>
      </c>
      <c r="C23" s="142" t="s">
        <v>33</v>
      </c>
      <c r="D23" s="142">
        <v>1</v>
      </c>
      <c r="E23" s="142" t="s">
        <v>34</v>
      </c>
      <c r="F23" s="143">
        <f t="shared" ref="F23:F25" si="1">F22</f>
        <v>18500</v>
      </c>
      <c r="G23" s="143">
        <f t="shared" si="0"/>
        <v>18500</v>
      </c>
    </row>
    <row r="24" spans="1:7" ht="12.75" customHeight="1">
      <c r="A24" s="26"/>
      <c r="B24" s="141" t="s">
        <v>38</v>
      </c>
      <c r="C24" s="142" t="s">
        <v>33</v>
      </c>
      <c r="D24" s="142">
        <v>2</v>
      </c>
      <c r="E24" s="142" t="s">
        <v>39</v>
      </c>
      <c r="F24" s="143">
        <f t="shared" si="1"/>
        <v>18500</v>
      </c>
      <c r="G24" s="143">
        <f t="shared" si="0"/>
        <v>37000</v>
      </c>
    </row>
    <row r="25" spans="1:7" ht="12.75" customHeight="1">
      <c r="A25" s="26"/>
      <c r="B25" s="141" t="s">
        <v>40</v>
      </c>
      <c r="C25" s="142" t="s">
        <v>33</v>
      </c>
      <c r="D25" s="142">
        <v>42</v>
      </c>
      <c r="E25" s="144" t="s">
        <v>41</v>
      </c>
      <c r="F25" s="143">
        <f t="shared" si="1"/>
        <v>18500</v>
      </c>
      <c r="G25" s="143">
        <f t="shared" si="0"/>
        <v>777000</v>
      </c>
    </row>
    <row r="26" spans="1:7" ht="12.75" customHeight="1">
      <c r="A26" s="26"/>
      <c r="B26" s="35" t="s">
        <v>42</v>
      </c>
      <c r="C26" s="36"/>
      <c r="D26" s="36"/>
      <c r="E26" s="36"/>
      <c r="F26" s="37"/>
      <c r="G26" s="38">
        <f>SUM(G21:G25)</f>
        <v>943500</v>
      </c>
    </row>
    <row r="27" spans="1:7" ht="12" customHeight="1">
      <c r="A27" s="2"/>
      <c r="B27" s="27"/>
      <c r="C27" s="29"/>
      <c r="D27" s="29"/>
      <c r="E27" s="29"/>
      <c r="F27" s="39"/>
      <c r="G27" s="39"/>
    </row>
    <row r="28" spans="1:7" ht="12" customHeight="1">
      <c r="A28" s="5"/>
      <c r="B28" s="40" t="s">
        <v>43</v>
      </c>
      <c r="C28" s="41"/>
      <c r="D28" s="42"/>
      <c r="E28" s="42"/>
      <c r="F28" s="43"/>
      <c r="G28" s="43"/>
    </row>
    <row r="29" spans="1:7" ht="24" customHeight="1">
      <c r="A29" s="5"/>
      <c r="B29" s="44" t="s">
        <v>26</v>
      </c>
      <c r="C29" s="45" t="s">
        <v>27</v>
      </c>
      <c r="D29" s="45" t="s">
        <v>28</v>
      </c>
      <c r="E29" s="44" t="s">
        <v>29</v>
      </c>
      <c r="F29" s="45" t="s">
        <v>30</v>
      </c>
      <c r="G29" s="44" t="s">
        <v>31</v>
      </c>
    </row>
    <row r="30" spans="1:7" ht="12" customHeight="1">
      <c r="A30" s="5"/>
      <c r="B30" s="46"/>
      <c r="C30" s="47" t="s">
        <v>44</v>
      </c>
      <c r="D30" s="47"/>
      <c r="E30" s="47"/>
      <c r="F30" s="46"/>
      <c r="G30" s="46"/>
    </row>
    <row r="31" spans="1:7" ht="12" customHeight="1">
      <c r="A31" s="5"/>
      <c r="B31" s="48" t="s">
        <v>45</v>
      </c>
      <c r="C31" s="49"/>
      <c r="D31" s="49"/>
      <c r="E31" s="49"/>
      <c r="F31" s="50"/>
      <c r="G31" s="50"/>
    </row>
    <row r="32" spans="1:7" ht="12" customHeight="1">
      <c r="A32" s="2"/>
      <c r="B32" s="51"/>
      <c r="C32" s="52"/>
      <c r="D32" s="52"/>
      <c r="E32" s="52"/>
      <c r="F32" s="53"/>
      <c r="G32" s="53"/>
    </row>
    <row r="33" spans="1:11" ht="12" customHeight="1">
      <c r="A33" s="5"/>
      <c r="B33" s="40" t="s">
        <v>46</v>
      </c>
      <c r="C33" s="41"/>
      <c r="D33" s="42"/>
      <c r="E33" s="42"/>
      <c r="F33" s="43"/>
      <c r="G33" s="43"/>
    </row>
    <row r="34" spans="1:11" ht="24" customHeight="1">
      <c r="A34" s="5"/>
      <c r="B34" s="54" t="s">
        <v>26</v>
      </c>
      <c r="C34" s="54" t="s">
        <v>27</v>
      </c>
      <c r="D34" s="54" t="s">
        <v>28</v>
      </c>
      <c r="E34" s="54" t="s">
        <v>29</v>
      </c>
      <c r="F34" s="55" t="s">
        <v>30</v>
      </c>
      <c r="G34" s="54" t="s">
        <v>31</v>
      </c>
    </row>
    <row r="35" spans="1:11" ht="12.75" customHeight="1">
      <c r="A35" s="26"/>
      <c r="B35" s="145" t="s">
        <v>47</v>
      </c>
      <c r="C35" s="142" t="s">
        <v>48</v>
      </c>
      <c r="D35" s="147">
        <v>0.125</v>
      </c>
      <c r="E35" s="142" t="s">
        <v>49</v>
      </c>
      <c r="F35" s="143">
        <v>280000</v>
      </c>
      <c r="G35" s="143">
        <f>+D35*F35</f>
        <v>35000</v>
      </c>
      <c r="I35" s="146"/>
    </row>
    <row r="36" spans="1:11" ht="12.75" customHeight="1">
      <c r="A36" s="26"/>
      <c r="B36" s="145" t="s">
        <v>50</v>
      </c>
      <c r="C36" s="142" t="s">
        <v>48</v>
      </c>
      <c r="D36" s="147">
        <v>0.25</v>
      </c>
      <c r="E36" s="142" t="s">
        <v>51</v>
      </c>
      <c r="F36" s="143">
        <v>240000</v>
      </c>
      <c r="G36" s="143">
        <f t="shared" ref="G36:G41" si="2">+D36*F36</f>
        <v>60000</v>
      </c>
      <c r="I36" s="146"/>
    </row>
    <row r="37" spans="1:11" ht="12.75" customHeight="1">
      <c r="A37" s="26"/>
      <c r="B37" s="145" t="s">
        <v>52</v>
      </c>
      <c r="C37" s="142" t="s">
        <v>48</v>
      </c>
      <c r="D37" s="147">
        <v>0.25</v>
      </c>
      <c r="E37" s="142" t="s">
        <v>53</v>
      </c>
      <c r="F37" s="143">
        <v>120000</v>
      </c>
      <c r="G37" s="143">
        <f t="shared" si="2"/>
        <v>30000</v>
      </c>
      <c r="I37" s="146"/>
    </row>
    <row r="38" spans="1:11" ht="12.75" customHeight="1">
      <c r="A38" s="26"/>
      <c r="B38" s="145" t="s">
        <v>54</v>
      </c>
      <c r="C38" s="142" t="s">
        <v>48</v>
      </c>
      <c r="D38" s="147">
        <v>0.125</v>
      </c>
      <c r="E38" s="142" t="s">
        <v>55</v>
      </c>
      <c r="F38" s="143">
        <v>240000</v>
      </c>
      <c r="G38" s="143">
        <f t="shared" si="2"/>
        <v>30000</v>
      </c>
      <c r="I38" s="146"/>
    </row>
    <row r="39" spans="1:11" ht="12.75" customHeight="1">
      <c r="A39" s="26"/>
      <c r="B39" s="145" t="s">
        <v>56</v>
      </c>
      <c r="C39" s="142" t="s">
        <v>48</v>
      </c>
      <c r="D39" s="147">
        <v>0.25</v>
      </c>
      <c r="E39" s="142" t="s">
        <v>55</v>
      </c>
      <c r="F39" s="143">
        <v>160000</v>
      </c>
      <c r="G39" s="143">
        <f t="shared" si="2"/>
        <v>40000</v>
      </c>
      <c r="I39" s="146"/>
    </row>
    <row r="40" spans="1:11" ht="12.75" customHeight="1">
      <c r="A40" s="26"/>
      <c r="B40" s="145" t="s">
        <v>57</v>
      </c>
      <c r="C40" s="142" t="s">
        <v>48</v>
      </c>
      <c r="D40" s="147">
        <v>0.125</v>
      </c>
      <c r="E40" s="142" t="s">
        <v>58</v>
      </c>
      <c r="F40" s="143">
        <v>200000</v>
      </c>
      <c r="G40" s="143">
        <f t="shared" si="2"/>
        <v>25000</v>
      </c>
      <c r="I40" s="146"/>
    </row>
    <row r="41" spans="1:11" ht="25.5" customHeight="1">
      <c r="A41" s="26"/>
      <c r="B41" s="145" t="s">
        <v>59</v>
      </c>
      <c r="C41" s="142" t="s">
        <v>48</v>
      </c>
      <c r="D41" s="147">
        <v>0.125</v>
      </c>
      <c r="E41" s="142" t="s">
        <v>60</v>
      </c>
      <c r="F41" s="143">
        <v>320000</v>
      </c>
      <c r="G41" s="143">
        <f t="shared" si="2"/>
        <v>40000</v>
      </c>
      <c r="I41" s="146"/>
    </row>
    <row r="42" spans="1:11" ht="12.75" customHeight="1">
      <c r="A42" s="5"/>
      <c r="B42" s="56" t="s">
        <v>61</v>
      </c>
      <c r="C42" s="57"/>
      <c r="D42" s="57"/>
      <c r="E42" s="57"/>
      <c r="F42" s="58"/>
      <c r="G42" s="59">
        <f>SUM(G35:G41)</f>
        <v>260000</v>
      </c>
    </row>
    <row r="43" spans="1:11" ht="12" customHeight="1">
      <c r="A43" s="2"/>
      <c r="B43" s="51"/>
      <c r="C43" s="52"/>
      <c r="D43" s="52"/>
      <c r="E43" s="52"/>
      <c r="F43" s="53"/>
      <c r="G43" s="53"/>
    </row>
    <row r="44" spans="1:11" ht="12" customHeight="1">
      <c r="A44" s="5"/>
      <c r="B44" s="40" t="s">
        <v>62</v>
      </c>
      <c r="C44" s="41"/>
      <c r="D44" s="42"/>
      <c r="E44" s="42"/>
      <c r="F44" s="43"/>
      <c r="G44" s="43"/>
    </row>
    <row r="45" spans="1:11" ht="24" customHeight="1">
      <c r="A45" s="5"/>
      <c r="B45" s="55" t="s">
        <v>63</v>
      </c>
      <c r="C45" s="55" t="s">
        <v>64</v>
      </c>
      <c r="D45" s="55" t="s">
        <v>65</v>
      </c>
      <c r="E45" s="55" t="s">
        <v>29</v>
      </c>
      <c r="F45" s="55" t="s">
        <v>30</v>
      </c>
      <c r="G45" s="55" t="s">
        <v>31</v>
      </c>
      <c r="K45" s="140"/>
    </row>
    <row r="46" spans="1:11" ht="12.75" customHeight="1">
      <c r="A46" s="26"/>
      <c r="B46" s="60" t="s">
        <v>66</v>
      </c>
      <c r="C46" s="61"/>
      <c r="D46" s="61"/>
      <c r="E46" s="61"/>
      <c r="F46" s="61"/>
      <c r="G46" s="61"/>
      <c r="K46" s="140"/>
    </row>
    <row r="47" spans="1:11" ht="12.75" customHeight="1">
      <c r="A47" s="26"/>
      <c r="B47" s="17" t="s">
        <v>67</v>
      </c>
      <c r="C47" s="62" t="s">
        <v>68</v>
      </c>
      <c r="D47" s="63">
        <v>75</v>
      </c>
      <c r="E47" s="62" t="s">
        <v>49</v>
      </c>
      <c r="F47" s="64">
        <v>5000</v>
      </c>
      <c r="G47" s="64">
        <f>(D47*F47)</f>
        <v>375000</v>
      </c>
    </row>
    <row r="48" spans="1:11" ht="12.75" customHeight="1">
      <c r="A48" s="26"/>
      <c r="B48" s="65" t="s">
        <v>69</v>
      </c>
      <c r="C48" s="66"/>
      <c r="D48" s="18"/>
      <c r="E48" s="66"/>
      <c r="F48" s="64"/>
      <c r="G48" s="64"/>
    </row>
    <row r="49" spans="1:7" ht="12.75" customHeight="1">
      <c r="A49" s="26"/>
      <c r="B49" s="17" t="s">
        <v>70</v>
      </c>
      <c r="C49" s="62" t="s">
        <v>71</v>
      </c>
      <c r="D49" s="63">
        <v>300</v>
      </c>
      <c r="E49" s="62" t="s">
        <v>49</v>
      </c>
      <c r="F49" s="64">
        <v>1030</v>
      </c>
      <c r="G49" s="64">
        <f>(D49*F49)</f>
        <v>309000</v>
      </c>
    </row>
    <row r="50" spans="1:7" ht="12.75" customHeight="1">
      <c r="A50" s="26"/>
      <c r="B50" s="65" t="s">
        <v>72</v>
      </c>
      <c r="C50" s="66"/>
      <c r="D50" s="18"/>
      <c r="E50" s="66"/>
      <c r="F50" s="64"/>
      <c r="G50" s="64"/>
    </row>
    <row r="51" spans="1:7" ht="12.75" customHeight="1">
      <c r="A51" s="26"/>
      <c r="B51" s="17" t="s">
        <v>73</v>
      </c>
      <c r="C51" s="62" t="s">
        <v>74</v>
      </c>
      <c r="D51" s="63">
        <v>2</v>
      </c>
      <c r="E51" s="62" t="s">
        <v>75</v>
      </c>
      <c r="F51" s="64">
        <v>52000</v>
      </c>
      <c r="G51" s="64">
        <f>(D51*F51)</f>
        <v>104000</v>
      </c>
    </row>
    <row r="52" spans="1:7" ht="12.75" customHeight="1">
      <c r="A52" s="26"/>
      <c r="B52" s="65" t="s">
        <v>76</v>
      </c>
      <c r="C52" s="66"/>
      <c r="D52" s="18"/>
      <c r="E52" s="66"/>
      <c r="F52" s="64"/>
      <c r="G52" s="64"/>
    </row>
    <row r="53" spans="1:7" ht="12.75" customHeight="1">
      <c r="A53" s="26"/>
      <c r="B53" s="67" t="s">
        <v>77</v>
      </c>
      <c r="C53" s="68" t="s">
        <v>68</v>
      </c>
      <c r="D53" s="69">
        <v>2</v>
      </c>
      <c r="E53" s="68" t="s">
        <v>78</v>
      </c>
      <c r="F53" s="70">
        <v>6800</v>
      </c>
      <c r="G53" s="64">
        <f>(D53*F53)</f>
        <v>13600</v>
      </c>
    </row>
    <row r="54" spans="1:7" ht="13.5" customHeight="1">
      <c r="A54" s="5"/>
      <c r="B54" s="71" t="s">
        <v>79</v>
      </c>
      <c r="C54" s="72"/>
      <c r="D54" s="72"/>
      <c r="E54" s="72"/>
      <c r="F54" s="73"/>
      <c r="G54" s="74">
        <f>SUM(G46:G53)</f>
        <v>801600</v>
      </c>
    </row>
    <row r="55" spans="1:7" ht="12" customHeight="1">
      <c r="A55" s="2"/>
      <c r="B55" s="51"/>
      <c r="C55" s="52"/>
      <c r="D55" s="52"/>
      <c r="E55" s="75"/>
      <c r="F55" s="53"/>
      <c r="G55" s="53"/>
    </row>
    <row r="56" spans="1:7" ht="12" customHeight="1">
      <c r="A56" s="5"/>
      <c r="B56" s="40" t="s">
        <v>80</v>
      </c>
      <c r="C56" s="41"/>
      <c r="D56" s="42"/>
      <c r="E56" s="42"/>
      <c r="F56" s="43"/>
      <c r="G56" s="43"/>
    </row>
    <row r="57" spans="1:7" ht="24" customHeight="1">
      <c r="A57" s="5"/>
      <c r="B57" s="54" t="s">
        <v>81</v>
      </c>
      <c r="C57" s="55" t="s">
        <v>64</v>
      </c>
      <c r="D57" s="55" t="s">
        <v>65</v>
      </c>
      <c r="E57" s="54" t="s">
        <v>29</v>
      </c>
      <c r="F57" s="55" t="s">
        <v>30</v>
      </c>
      <c r="G57" s="54" t="s">
        <v>31</v>
      </c>
    </row>
    <row r="58" spans="1:7" ht="12.75" customHeight="1">
      <c r="A58" s="26"/>
      <c r="B58" s="13" t="s">
        <v>82</v>
      </c>
      <c r="C58" s="62" t="s">
        <v>83</v>
      </c>
      <c r="D58" s="64">
        <f>G9/25</f>
        <v>500</v>
      </c>
      <c r="E58" s="34" t="s">
        <v>84</v>
      </c>
      <c r="F58" s="76">
        <v>250</v>
      </c>
      <c r="G58" s="64">
        <f>(D58*F58)</f>
        <v>125000</v>
      </c>
    </row>
    <row r="59" spans="1:7" ht="19.5" customHeight="1">
      <c r="A59" s="26"/>
      <c r="B59" s="77" t="s">
        <v>85</v>
      </c>
      <c r="C59" s="66"/>
      <c r="D59" s="64"/>
      <c r="E59" s="78"/>
      <c r="F59" s="76"/>
      <c r="G59" s="64"/>
    </row>
    <row r="60" spans="1:7" ht="13.5" customHeight="1">
      <c r="A60" s="5"/>
      <c r="B60" s="79" t="s">
        <v>86</v>
      </c>
      <c r="C60" s="80"/>
      <c r="D60" s="80"/>
      <c r="E60" s="80"/>
      <c r="F60" s="81"/>
      <c r="G60" s="82">
        <f>SUM(G58)</f>
        <v>125000</v>
      </c>
    </row>
    <row r="61" spans="1:7" ht="12" customHeight="1">
      <c r="A61" s="2"/>
      <c r="B61" s="99"/>
      <c r="C61" s="99"/>
      <c r="D61" s="99"/>
      <c r="E61" s="99"/>
      <c r="F61" s="100"/>
      <c r="G61" s="100"/>
    </row>
    <row r="62" spans="1:7" ht="12" customHeight="1">
      <c r="A62" s="96"/>
      <c r="B62" s="101" t="s">
        <v>87</v>
      </c>
      <c r="C62" s="102"/>
      <c r="D62" s="102"/>
      <c r="E62" s="102"/>
      <c r="F62" s="102"/>
      <c r="G62" s="103">
        <f>G26+G42+G54+G60</f>
        <v>2130100</v>
      </c>
    </row>
    <row r="63" spans="1:7" ht="12" customHeight="1">
      <c r="A63" s="96"/>
      <c r="B63" s="104" t="s">
        <v>88</v>
      </c>
      <c r="C63" s="84"/>
      <c r="D63" s="84"/>
      <c r="E63" s="84"/>
      <c r="F63" s="84"/>
      <c r="G63" s="105">
        <f>G62*0.05</f>
        <v>106505</v>
      </c>
    </row>
    <row r="64" spans="1:7" ht="12" customHeight="1">
      <c r="A64" s="96"/>
      <c r="B64" s="106" t="s">
        <v>89</v>
      </c>
      <c r="C64" s="83"/>
      <c r="D64" s="83"/>
      <c r="E64" s="83"/>
      <c r="F64" s="83"/>
      <c r="G64" s="107">
        <f>G63+G62</f>
        <v>2236605</v>
      </c>
    </row>
    <row r="65" spans="1:7" ht="12" customHeight="1">
      <c r="A65" s="96"/>
      <c r="B65" s="104" t="s">
        <v>90</v>
      </c>
      <c r="C65" s="84"/>
      <c r="D65" s="84"/>
      <c r="E65" s="84"/>
      <c r="F65" s="84"/>
      <c r="G65" s="105">
        <f>G12</f>
        <v>6250000</v>
      </c>
    </row>
    <row r="66" spans="1:7" ht="12" customHeight="1">
      <c r="A66" s="96"/>
      <c r="B66" s="108" t="s">
        <v>91</v>
      </c>
      <c r="C66" s="109"/>
      <c r="D66" s="109"/>
      <c r="E66" s="109"/>
      <c r="F66" s="109"/>
      <c r="G66" s="110">
        <f>G65-G64</f>
        <v>4013395</v>
      </c>
    </row>
    <row r="67" spans="1:7" ht="12" customHeight="1">
      <c r="A67" s="96"/>
      <c r="B67" s="97" t="s">
        <v>92</v>
      </c>
      <c r="C67" s="98"/>
      <c r="D67" s="98"/>
      <c r="E67" s="98"/>
      <c r="F67" s="98"/>
      <c r="G67" s="93"/>
    </row>
    <row r="68" spans="1:7" ht="12.75" customHeight="1" thickBot="1">
      <c r="A68" s="96"/>
      <c r="B68" s="111"/>
      <c r="C68" s="98"/>
      <c r="D68" s="98"/>
      <c r="E68" s="98"/>
      <c r="F68" s="98"/>
      <c r="G68" s="93"/>
    </row>
    <row r="69" spans="1:7" ht="12" customHeight="1">
      <c r="A69" s="96"/>
      <c r="B69" s="123" t="s">
        <v>93</v>
      </c>
      <c r="C69" s="124"/>
      <c r="D69" s="124"/>
      <c r="E69" s="124"/>
      <c r="F69" s="125"/>
      <c r="G69" s="93"/>
    </row>
    <row r="70" spans="1:7" ht="12" customHeight="1">
      <c r="A70" s="96"/>
      <c r="B70" s="126" t="s">
        <v>94</v>
      </c>
      <c r="C70" s="95"/>
      <c r="D70" s="95"/>
      <c r="E70" s="95"/>
      <c r="F70" s="127"/>
      <c r="G70" s="93"/>
    </row>
    <row r="71" spans="1:7" ht="12" customHeight="1">
      <c r="A71" s="96"/>
      <c r="B71" s="126" t="s">
        <v>95</v>
      </c>
      <c r="C71" s="95"/>
      <c r="D71" s="95"/>
      <c r="E71" s="95"/>
      <c r="F71" s="127"/>
      <c r="G71" s="93"/>
    </row>
    <row r="72" spans="1:7" ht="12" customHeight="1">
      <c r="A72" s="96"/>
      <c r="B72" s="126" t="s">
        <v>96</v>
      </c>
      <c r="C72" s="95"/>
      <c r="D72" s="95"/>
      <c r="E72" s="95"/>
      <c r="F72" s="127"/>
      <c r="G72" s="93"/>
    </row>
    <row r="73" spans="1:7" ht="12" customHeight="1">
      <c r="A73" s="96"/>
      <c r="B73" s="126" t="s">
        <v>97</v>
      </c>
      <c r="C73" s="95"/>
      <c r="D73" s="95"/>
      <c r="E73" s="95"/>
      <c r="F73" s="127"/>
      <c r="G73" s="93"/>
    </row>
    <row r="74" spans="1:7" ht="12" customHeight="1">
      <c r="A74" s="96"/>
      <c r="B74" s="126" t="s">
        <v>98</v>
      </c>
      <c r="C74" s="95"/>
      <c r="D74" s="95"/>
      <c r="E74" s="95"/>
      <c r="F74" s="127"/>
      <c r="G74" s="93"/>
    </row>
    <row r="75" spans="1:7" ht="12.75" customHeight="1" thickBot="1">
      <c r="A75" s="96"/>
      <c r="B75" s="128" t="s">
        <v>99</v>
      </c>
      <c r="C75" s="129"/>
      <c r="D75" s="129"/>
      <c r="E75" s="129"/>
      <c r="F75" s="130"/>
      <c r="G75" s="93"/>
    </row>
    <row r="76" spans="1:7" ht="12.75" customHeight="1">
      <c r="A76" s="96"/>
      <c r="B76" s="121"/>
      <c r="C76" s="95"/>
      <c r="D76" s="95"/>
      <c r="E76" s="95"/>
      <c r="F76" s="95"/>
      <c r="G76" s="93"/>
    </row>
    <row r="77" spans="1:7" ht="15" customHeight="1" thickBot="1">
      <c r="A77" s="96"/>
      <c r="B77" s="148" t="s">
        <v>100</v>
      </c>
      <c r="C77" s="149"/>
      <c r="D77" s="120"/>
      <c r="E77" s="86"/>
      <c r="F77" s="86"/>
      <c r="G77" s="93"/>
    </row>
    <row r="78" spans="1:7" ht="12" customHeight="1">
      <c r="A78" s="96"/>
      <c r="B78" s="113" t="s">
        <v>81</v>
      </c>
      <c r="C78" s="87" t="s">
        <v>101</v>
      </c>
      <c r="D78" s="114" t="s">
        <v>102</v>
      </c>
      <c r="E78" s="86"/>
      <c r="F78" s="86"/>
      <c r="G78" s="93"/>
    </row>
    <row r="79" spans="1:7" ht="12" customHeight="1">
      <c r="A79" s="96"/>
      <c r="B79" s="115" t="s">
        <v>103</v>
      </c>
      <c r="C79" s="88">
        <f>G26</f>
        <v>943500</v>
      </c>
      <c r="D79" s="116">
        <f>(C79/C85)</f>
        <v>0.4218447155398472</v>
      </c>
      <c r="E79" s="86"/>
      <c r="F79" s="86"/>
      <c r="G79" s="93"/>
    </row>
    <row r="80" spans="1:7" ht="12" customHeight="1">
      <c r="A80" s="96"/>
      <c r="B80" s="115" t="s">
        <v>104</v>
      </c>
      <c r="C80" s="89">
        <f>G31</f>
        <v>0</v>
      </c>
      <c r="D80" s="116">
        <v>0</v>
      </c>
      <c r="E80" s="86"/>
      <c r="F80" s="86"/>
      <c r="G80" s="93"/>
    </row>
    <row r="81" spans="1:7" ht="12" customHeight="1">
      <c r="A81" s="96"/>
      <c r="B81" s="115" t="s">
        <v>105</v>
      </c>
      <c r="C81" s="88">
        <f>G42</f>
        <v>260000</v>
      </c>
      <c r="D81" s="116">
        <f>(C81/C85)</f>
        <v>0.11624761636498175</v>
      </c>
      <c r="E81" s="86"/>
      <c r="F81" s="86"/>
      <c r="G81" s="93"/>
    </row>
    <row r="82" spans="1:7" ht="12" customHeight="1">
      <c r="A82" s="96"/>
      <c r="B82" s="115" t="s">
        <v>63</v>
      </c>
      <c r="C82" s="88">
        <f>G54</f>
        <v>801600</v>
      </c>
      <c r="D82" s="116">
        <f>(C82/C85)</f>
        <v>0.35840034337757448</v>
      </c>
      <c r="E82" s="86"/>
      <c r="F82" s="86"/>
      <c r="G82" s="93"/>
    </row>
    <row r="83" spans="1:7" ht="12" customHeight="1">
      <c r="A83" s="96"/>
      <c r="B83" s="115" t="s">
        <v>106</v>
      </c>
      <c r="C83" s="90">
        <f>G60</f>
        <v>125000</v>
      </c>
      <c r="D83" s="116">
        <f>(C83/C85)</f>
        <v>5.5888277098548919E-2</v>
      </c>
      <c r="E83" s="92"/>
      <c r="F83" s="92"/>
      <c r="G83" s="93"/>
    </row>
    <row r="84" spans="1:7" ht="12" customHeight="1">
      <c r="A84" s="96"/>
      <c r="B84" s="115" t="s">
        <v>107</v>
      </c>
      <c r="C84" s="90">
        <f>G63</f>
        <v>106505</v>
      </c>
      <c r="D84" s="116">
        <f>(C84/C85)</f>
        <v>4.7619047619047616E-2</v>
      </c>
      <c r="E84" s="92"/>
      <c r="F84" s="92"/>
      <c r="G84" s="93"/>
    </row>
    <row r="85" spans="1:7" ht="12.75" customHeight="1" thickBot="1">
      <c r="A85" s="96"/>
      <c r="B85" s="117" t="s">
        <v>108</v>
      </c>
      <c r="C85" s="118">
        <f>SUM(C79:C84)</f>
        <v>2236605</v>
      </c>
      <c r="D85" s="119">
        <f>SUM(D79:D84)</f>
        <v>1</v>
      </c>
      <c r="E85" s="92"/>
      <c r="F85" s="92"/>
      <c r="G85" s="93"/>
    </row>
    <row r="86" spans="1:7" ht="12" customHeight="1">
      <c r="A86" s="96"/>
      <c r="B86" s="111"/>
      <c r="C86" s="98"/>
      <c r="D86" s="98"/>
      <c r="E86" s="98"/>
      <c r="F86" s="98"/>
      <c r="G86" s="93"/>
    </row>
    <row r="87" spans="1:7" ht="12.75" customHeight="1">
      <c r="A87" s="96"/>
      <c r="B87" s="112"/>
      <c r="C87" s="98"/>
      <c r="D87" s="98"/>
      <c r="E87" s="98"/>
      <c r="F87" s="98"/>
      <c r="G87" s="93"/>
    </row>
    <row r="88" spans="1:7" ht="12" customHeight="1" thickBot="1">
      <c r="A88" s="85"/>
      <c r="B88" s="132"/>
      <c r="C88" s="133" t="s">
        <v>109</v>
      </c>
      <c r="D88" s="134"/>
      <c r="E88" s="135"/>
      <c r="F88" s="91"/>
      <c r="G88" s="93"/>
    </row>
    <row r="89" spans="1:7" ht="12" customHeight="1">
      <c r="A89" s="96"/>
      <c r="B89" s="136" t="s">
        <v>110</v>
      </c>
      <c r="C89" s="137">
        <v>12400</v>
      </c>
      <c r="D89" s="137">
        <v>12500</v>
      </c>
      <c r="E89" s="138">
        <v>12600</v>
      </c>
      <c r="F89" s="131"/>
      <c r="G89" s="94"/>
    </row>
    <row r="90" spans="1:7" ht="12.75" customHeight="1" thickBot="1">
      <c r="A90" s="96"/>
      <c r="B90" s="117" t="s">
        <v>111</v>
      </c>
      <c r="C90" s="118">
        <f>(G64/C89)</f>
        <v>180.37137096774194</v>
      </c>
      <c r="D90" s="118">
        <f>(G64/D89)</f>
        <v>178.92840000000001</v>
      </c>
      <c r="E90" s="139">
        <f>(G64/E89)</f>
        <v>177.50833333333333</v>
      </c>
      <c r="F90" s="131"/>
      <c r="G90" s="94"/>
    </row>
    <row r="91" spans="1:7" ht="15.4" customHeight="1">
      <c r="A91" s="96"/>
      <c r="B91" s="122" t="s">
        <v>112</v>
      </c>
      <c r="C91" s="95"/>
      <c r="D91" s="95"/>
      <c r="E91" s="95"/>
      <c r="F91" s="95"/>
      <c r="G91" s="95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2022-06-29T15:47:23Z</dcterms:modified>
  <cp:category/>
  <cp:contentStatus/>
</cp:coreProperties>
</file>