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95"/>
  </bookViews>
  <sheets>
    <sheet name="Lechug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C81" i="1"/>
  <c r="D81" i="1"/>
  <c r="C74" i="1" l="1"/>
  <c r="C71" i="1"/>
  <c r="G43" i="1" l="1"/>
  <c r="G26" i="1"/>
  <c r="G24" i="1"/>
  <c r="G22" i="1"/>
  <c r="G23" i="1"/>
  <c r="G25" i="1"/>
  <c r="G27" i="1"/>
  <c r="G12" i="1"/>
  <c r="G33" i="1" l="1"/>
  <c r="G50" i="1"/>
  <c r="G51" i="1" s="1"/>
  <c r="G45" i="1"/>
  <c r="G37" i="1"/>
  <c r="G21" i="1"/>
  <c r="G56" i="1"/>
  <c r="G28" i="1" l="1"/>
  <c r="C70" i="1" s="1"/>
  <c r="G46" i="1"/>
  <c r="C73" i="1" s="1"/>
  <c r="G38" i="1"/>
  <c r="C72" i="1" s="1"/>
  <c r="G53" i="1" l="1"/>
  <c r="G54" i="1" s="1"/>
  <c r="G55" i="1" l="1"/>
  <c r="C75" i="1"/>
  <c r="C76" i="1" l="1"/>
  <c r="G57" i="1"/>
  <c r="D73" i="1" l="1"/>
  <c r="D70" i="1"/>
  <c r="D72" i="1"/>
  <c r="D74" i="1"/>
  <c r="D75" i="1"/>
  <c r="D76" i="1" l="1"/>
</calcChain>
</file>

<file path=xl/sharedStrings.xml><?xml version="1.0" encoding="utf-8"?>
<sst xmlns="http://schemas.openxmlformats.org/spreadsheetml/2006/main" count="128" uniqueCount="92">
  <si>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</si>
  <si>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</si>
  <si>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</si>
  <si>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</si>
  <si>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</si>
  <si>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</si>
  <si>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</si>
  <si>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</si>
  <si>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</si>
  <si>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</si>
  <si>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</si>
  <si>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</si>
  <si>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</si>
  <si>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</si>
  <si>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</si>
  <si>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</si>
  <si>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</si>
  <si>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</si>
  <si>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</si>
  <si>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</si>
  <si>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</si>
  <si>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</si>
  <si>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</si>
  <si>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</si>
  <si>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</si>
  <si>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</si>
  <si>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</si>
  <si>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</si>
  <si>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</si>
  <si>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</si>
  <si>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</si>
  <si>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</si>
  <si>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</si>
  <si>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</si>
  <si>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</si>
  <si>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</si>
  <si>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</si>
  <si>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</si>
  <si>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</si>
  <si>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</si>
  <si>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</si>
  <si>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</si>
  <si>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</si>
  <si>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</si>
  <si>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</si>
  <si>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</si>
  <si>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</si>
  <si>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</si>
  <si>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</si>
  <si>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</si>
  <si>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</si>
  <si>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</si>
  <si>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</si>
  <si>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</si>
  <si>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</si>
  <si>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</si>
  <si>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</si>
  <si>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</si>
  <si>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</si>
  <si>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</si>
  <si>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</si>
  <si>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</si>
  <si>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</si>
  <si>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</si>
  <si>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</si>
  <si>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</si>
  <si>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 xml:space="preserve">Traslados </t>
  </si>
  <si>
    <t>LECHUGA</t>
  </si>
  <si>
    <t>De Aysén</t>
  </si>
  <si>
    <t>Grand Rapid</t>
  </si>
  <si>
    <t>Cochrane</t>
  </si>
  <si>
    <t>Oct-Mar</t>
  </si>
  <si>
    <t>RENDIMIENTO (u/100 m2.)</t>
  </si>
  <si>
    <t>Mercado local</t>
  </si>
  <si>
    <t>Preparacion de la platabanda</t>
  </si>
  <si>
    <t>Fertilizacion</t>
  </si>
  <si>
    <t>Siembra almacigo</t>
  </si>
  <si>
    <t>Agosto</t>
  </si>
  <si>
    <t>Septiembre</t>
  </si>
  <si>
    <t>Transplante</t>
  </si>
  <si>
    <t>Control de malezas</t>
  </si>
  <si>
    <t>Anual</t>
  </si>
  <si>
    <t>Reposicion de invernadero</t>
  </si>
  <si>
    <t>Cosecha</t>
  </si>
  <si>
    <t>COSTOS DIRECTOS DE PRODUCCIÓN POR 100 m2 (INCLUYE IVA)</t>
  </si>
  <si>
    <t>Preparacion de suelo</t>
  </si>
  <si>
    <t>Abril</t>
  </si>
  <si>
    <t>Guano Animal</t>
  </si>
  <si>
    <t>saco 25 kg</t>
  </si>
  <si>
    <t>100 Grs</t>
  </si>
  <si>
    <t>Rendimiento (un/100m2)</t>
  </si>
  <si>
    <t>Costo unitario ($/un)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</si>
</sst>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7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67</v>
      </c>
      <c r="D9" s="8"/>
      <c r="E9" s="142" t="s">
        <v>72</v>
      </c>
      <c r="F9" s="143"/>
      <c r="G9" s="9">
        <v>4000</v>
      </c>
    </row>
    <row r="10" spans="1:7" ht="38.25" customHeight="1" x14ac:dyDescent="0.25">
      <c r="A10" s="5"/>
      <c r="B10" s="10" t="s">
        <v>1</v>
      </c>
      <c r="C10" s="11" t="s">
        <v>69</v>
      </c>
      <c r="D10" s="12"/>
      <c r="E10" s="140" t="s">
        <v>2</v>
      </c>
      <c r="F10" s="141"/>
      <c r="G10" s="14" t="s">
        <v>71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0" t="s">
        <v>5</v>
      </c>
      <c r="F11" s="141"/>
      <c r="G11" s="15">
        <v>1600</v>
      </c>
    </row>
    <row r="12" spans="1:7" ht="11.25" customHeight="1" x14ac:dyDescent="0.25">
      <c r="A12" s="5"/>
      <c r="B12" s="10" t="s">
        <v>6</v>
      </c>
      <c r="C12" s="16" t="s">
        <v>68</v>
      </c>
      <c r="D12" s="12"/>
      <c r="E12" s="17" t="s">
        <v>7</v>
      </c>
      <c r="F12" s="18"/>
      <c r="G12" s="19">
        <f>(G9*G11)</f>
        <v>6400000</v>
      </c>
    </row>
    <row r="13" spans="1:7" ht="11.25" customHeight="1" x14ac:dyDescent="0.25">
      <c r="A13" s="5"/>
      <c r="B13" s="10" t="s">
        <v>8</v>
      </c>
      <c r="C13" s="14" t="s">
        <v>70</v>
      </c>
      <c r="D13" s="12"/>
      <c r="E13" s="140" t="s">
        <v>9</v>
      </c>
      <c r="F13" s="141"/>
      <c r="G13" s="14" t="s">
        <v>73</v>
      </c>
    </row>
    <row r="14" spans="1:7" ht="13.5" customHeight="1" x14ac:dyDescent="0.25">
      <c r="A14" s="5"/>
      <c r="B14" s="10" t="s">
        <v>10</v>
      </c>
      <c r="C14" s="14" t="s">
        <v>70</v>
      </c>
      <c r="D14" s="12"/>
      <c r="E14" s="140" t="s">
        <v>11</v>
      </c>
      <c r="F14" s="141"/>
      <c r="G14" s="14" t="s">
        <v>71</v>
      </c>
    </row>
    <row r="15" spans="1:7" ht="25.5" customHeight="1" x14ac:dyDescent="0.25">
      <c r="A15" s="5"/>
      <c r="B15" s="10" t="s">
        <v>12</v>
      </c>
      <c r="C15" s="20">
        <v>44713</v>
      </c>
      <c r="D15" s="12"/>
      <c r="E15" s="144" t="s">
        <v>13</v>
      </c>
      <c r="F15" s="145"/>
      <c r="G15" s="16" t="s">
        <v>14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6" t="s">
        <v>84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76</v>
      </c>
      <c r="C21" s="34" t="s">
        <v>22</v>
      </c>
      <c r="D21" s="35">
        <v>3</v>
      </c>
      <c r="E21" s="13" t="s">
        <v>77</v>
      </c>
      <c r="F21" s="19">
        <v>25000</v>
      </c>
      <c r="G21" s="19">
        <f>(D21*F21)</f>
        <v>75000</v>
      </c>
    </row>
    <row r="22" spans="1:7" ht="12.75" customHeight="1" x14ac:dyDescent="0.25">
      <c r="A22" s="26"/>
      <c r="B22" s="137" t="s">
        <v>74</v>
      </c>
      <c r="C22" s="34" t="s">
        <v>22</v>
      </c>
      <c r="D22" s="35">
        <v>3</v>
      </c>
      <c r="E22" s="137" t="s">
        <v>78</v>
      </c>
      <c r="F22" s="19">
        <v>25000</v>
      </c>
      <c r="G22" s="19">
        <f t="shared" ref="G22:G27" si="0">(D22*F22)</f>
        <v>75000</v>
      </c>
    </row>
    <row r="23" spans="1:7" ht="12.75" customHeight="1" x14ac:dyDescent="0.25">
      <c r="A23" s="26"/>
      <c r="B23" s="137" t="s">
        <v>75</v>
      </c>
      <c r="C23" s="34" t="s">
        <v>22</v>
      </c>
      <c r="D23" s="35">
        <v>2</v>
      </c>
      <c r="E23" s="137" t="s">
        <v>78</v>
      </c>
      <c r="F23" s="19">
        <v>25000</v>
      </c>
      <c r="G23" s="19">
        <f t="shared" si="0"/>
        <v>50000</v>
      </c>
    </row>
    <row r="24" spans="1:7" ht="12.75" customHeight="1" x14ac:dyDescent="0.25">
      <c r="A24" s="26"/>
      <c r="B24" s="137" t="s">
        <v>79</v>
      </c>
      <c r="C24" s="34" t="s">
        <v>22</v>
      </c>
      <c r="D24" s="35">
        <v>4</v>
      </c>
      <c r="E24" s="137" t="s">
        <v>78</v>
      </c>
      <c r="F24" s="19">
        <v>25000</v>
      </c>
      <c r="G24" s="19">
        <f t="shared" ref="G24" si="1">(D24*F24)</f>
        <v>100000</v>
      </c>
    </row>
    <row r="25" spans="1:7" ht="15" x14ac:dyDescent="0.25">
      <c r="A25" s="26"/>
      <c r="B25" s="13" t="s">
        <v>80</v>
      </c>
      <c r="C25" s="34" t="s">
        <v>22</v>
      </c>
      <c r="D25" s="35">
        <v>4</v>
      </c>
      <c r="E25" s="13" t="s">
        <v>78</v>
      </c>
      <c r="F25" s="19">
        <v>25000</v>
      </c>
      <c r="G25" s="19">
        <f t="shared" si="0"/>
        <v>100000</v>
      </c>
    </row>
    <row r="26" spans="1:7" ht="15" x14ac:dyDescent="0.25">
      <c r="A26" s="26"/>
      <c r="B26" s="137" t="s">
        <v>83</v>
      </c>
      <c r="C26" s="34" t="s">
        <v>22</v>
      </c>
      <c r="D26" s="35">
        <v>7</v>
      </c>
      <c r="E26" s="137" t="s">
        <v>78</v>
      </c>
      <c r="F26" s="19">
        <v>25000</v>
      </c>
      <c r="G26" s="19">
        <f t="shared" ref="G26" si="2">(D26*F26)</f>
        <v>175000</v>
      </c>
    </row>
    <row r="27" spans="1:7" ht="12.75" customHeight="1" x14ac:dyDescent="0.25">
      <c r="A27" s="26"/>
      <c r="B27" s="137" t="s">
        <v>82</v>
      </c>
      <c r="C27" s="34" t="s">
        <v>22</v>
      </c>
      <c r="D27" s="35">
        <v>12</v>
      </c>
      <c r="E27" s="13" t="s">
        <v>81</v>
      </c>
      <c r="F27" s="19">
        <v>25000</v>
      </c>
      <c r="G27" s="19">
        <f t="shared" si="0"/>
        <v>300000</v>
      </c>
    </row>
    <row r="28" spans="1:7" ht="12.75" customHeight="1" x14ac:dyDescent="0.25">
      <c r="A28" s="26"/>
      <c r="B28" s="36" t="s">
        <v>23</v>
      </c>
      <c r="C28" s="37"/>
      <c r="D28" s="37"/>
      <c r="E28" s="37"/>
      <c r="F28" s="38"/>
      <c r="G28" s="39">
        <f>SUM(G21:G27)</f>
        <v>875000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24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16</v>
      </c>
      <c r="C31" s="46" t="s">
        <v>17</v>
      </c>
      <c r="D31" s="46" t="s">
        <v>18</v>
      </c>
      <c r="E31" s="45" t="s">
        <v>19</v>
      </c>
      <c r="F31" s="46" t="s">
        <v>20</v>
      </c>
      <c r="G31" s="45" t="s">
        <v>21</v>
      </c>
    </row>
    <row r="32" spans="1:7" ht="12" customHeight="1" x14ac:dyDescent="0.25">
      <c r="A32" s="5"/>
      <c r="B32" s="47"/>
      <c r="C32" s="48"/>
      <c r="D32" s="48"/>
      <c r="E32" s="48"/>
      <c r="F32" s="135"/>
      <c r="G32" s="135"/>
    </row>
    <row r="33" spans="1:11" ht="12" customHeight="1" x14ac:dyDescent="0.25">
      <c r="A33" s="5"/>
      <c r="B33" s="49" t="s">
        <v>25</v>
      </c>
      <c r="C33" s="50"/>
      <c r="D33" s="50"/>
      <c r="E33" s="50"/>
      <c r="F33" s="51"/>
      <c r="G33" s="136">
        <f>SUM(G32)</f>
        <v>0</v>
      </c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26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16</v>
      </c>
      <c r="C36" s="55" t="s">
        <v>17</v>
      </c>
      <c r="D36" s="55" t="s">
        <v>18</v>
      </c>
      <c r="E36" s="55" t="s">
        <v>19</v>
      </c>
      <c r="F36" s="56" t="s">
        <v>20</v>
      </c>
      <c r="G36" s="55" t="s">
        <v>21</v>
      </c>
    </row>
    <row r="37" spans="1:11" ht="12.75" customHeight="1" x14ac:dyDescent="0.25">
      <c r="A37" s="26"/>
      <c r="B37" s="13" t="s">
        <v>85</v>
      </c>
      <c r="C37" s="34" t="s">
        <v>27</v>
      </c>
      <c r="D37" s="35">
        <v>1</v>
      </c>
      <c r="E37" s="16" t="s">
        <v>77</v>
      </c>
      <c r="F37" s="19">
        <v>250000</v>
      </c>
      <c r="G37" s="19">
        <f t="shared" ref="G37" si="3">(D37*F37)</f>
        <v>250000</v>
      </c>
    </row>
    <row r="38" spans="1:11" ht="12.75" customHeight="1" x14ac:dyDescent="0.25">
      <c r="A38" s="5"/>
      <c r="B38" s="57" t="s">
        <v>29</v>
      </c>
      <c r="C38" s="58"/>
      <c r="D38" s="58"/>
      <c r="E38" s="58"/>
      <c r="F38" s="59"/>
      <c r="G38" s="60">
        <f>SUM(G37:G37)</f>
        <v>250000</v>
      </c>
    </row>
    <row r="39" spans="1:11" ht="12" customHeight="1" x14ac:dyDescent="0.25">
      <c r="A39" s="2"/>
      <c r="B39" s="52"/>
      <c r="C39" s="53"/>
      <c r="D39" s="53"/>
      <c r="E39" s="53"/>
      <c r="F39" s="54"/>
      <c r="G39" s="54"/>
    </row>
    <row r="40" spans="1:11" ht="12" customHeight="1" x14ac:dyDescent="0.25">
      <c r="A40" s="5"/>
      <c r="B40" s="41" t="s">
        <v>30</v>
      </c>
      <c r="C40" s="42"/>
      <c r="D40" s="43"/>
      <c r="E40" s="43"/>
      <c r="F40" s="44"/>
      <c r="G40" s="44"/>
    </row>
    <row r="41" spans="1:11" ht="24" customHeight="1" x14ac:dyDescent="0.25">
      <c r="A41" s="5"/>
      <c r="B41" s="56" t="s">
        <v>31</v>
      </c>
      <c r="C41" s="56" t="s">
        <v>32</v>
      </c>
      <c r="D41" s="56" t="s">
        <v>33</v>
      </c>
      <c r="E41" s="56" t="s">
        <v>19</v>
      </c>
      <c r="F41" s="56" t="s">
        <v>20</v>
      </c>
      <c r="G41" s="56" t="s">
        <v>21</v>
      </c>
      <c r="K41" s="134"/>
    </row>
    <row r="42" spans="1:11" ht="12.75" customHeight="1" x14ac:dyDescent="0.25">
      <c r="A42" s="26"/>
      <c r="B42" s="61" t="s">
        <v>34</v>
      </c>
      <c r="C42" s="62"/>
      <c r="D42" s="62"/>
      <c r="E42" s="62"/>
      <c r="F42" s="62"/>
      <c r="G42" s="62"/>
      <c r="K42" s="134"/>
    </row>
    <row r="43" spans="1:11" ht="12.75" customHeight="1" x14ac:dyDescent="0.25">
      <c r="A43" s="26"/>
      <c r="B43" s="17" t="s">
        <v>35</v>
      </c>
      <c r="C43" s="63" t="s">
        <v>89</v>
      </c>
      <c r="D43" s="64">
        <v>100</v>
      </c>
      <c r="E43" s="63" t="s">
        <v>86</v>
      </c>
      <c r="F43" s="65">
        <v>58000</v>
      </c>
      <c r="G43" s="65">
        <f>+F43/100</f>
        <v>580</v>
      </c>
    </row>
    <row r="44" spans="1:11" ht="12.75" customHeight="1" x14ac:dyDescent="0.25">
      <c r="A44" s="26"/>
      <c r="B44" s="66" t="s">
        <v>36</v>
      </c>
      <c r="C44" s="67"/>
      <c r="D44" s="18"/>
      <c r="E44" s="67"/>
      <c r="F44" s="65"/>
      <c r="G44" s="65"/>
    </row>
    <row r="45" spans="1:11" ht="12.75" customHeight="1" x14ac:dyDescent="0.25">
      <c r="A45" s="26"/>
      <c r="B45" s="17" t="s">
        <v>87</v>
      </c>
      <c r="C45" s="63" t="s">
        <v>88</v>
      </c>
      <c r="D45" s="64">
        <v>24</v>
      </c>
      <c r="E45" s="63" t="s">
        <v>77</v>
      </c>
      <c r="F45" s="65">
        <v>12000</v>
      </c>
      <c r="G45" s="65">
        <f>(D45*F45)</f>
        <v>288000</v>
      </c>
    </row>
    <row r="46" spans="1:11" ht="13.5" customHeight="1" x14ac:dyDescent="0.25">
      <c r="A46" s="5"/>
      <c r="B46" s="68" t="s">
        <v>38</v>
      </c>
      <c r="C46" s="69"/>
      <c r="D46" s="69"/>
      <c r="E46" s="69"/>
      <c r="F46" s="70"/>
      <c r="G46" s="71">
        <f>SUM(G42:G45)</f>
        <v>288580</v>
      </c>
    </row>
    <row r="47" spans="1:11" ht="12" customHeight="1" x14ac:dyDescent="0.25">
      <c r="A47" s="2"/>
      <c r="B47" s="52"/>
      <c r="C47" s="53"/>
      <c r="D47" s="53"/>
      <c r="E47" s="72"/>
      <c r="F47" s="54"/>
      <c r="G47" s="54"/>
    </row>
    <row r="48" spans="1:11" ht="12" customHeight="1" x14ac:dyDescent="0.25">
      <c r="A48" s="5"/>
      <c r="B48" s="41" t="s">
        <v>39</v>
      </c>
      <c r="C48" s="42"/>
      <c r="D48" s="43"/>
      <c r="E48" s="43"/>
      <c r="F48" s="44"/>
      <c r="G48" s="44"/>
    </row>
    <row r="49" spans="1:7" ht="24" customHeight="1" x14ac:dyDescent="0.25">
      <c r="A49" s="5"/>
      <c r="B49" s="55" t="s">
        <v>40</v>
      </c>
      <c r="C49" s="56" t="s">
        <v>32</v>
      </c>
      <c r="D49" s="56" t="s">
        <v>33</v>
      </c>
      <c r="E49" s="55" t="s">
        <v>19</v>
      </c>
      <c r="F49" s="56" t="s">
        <v>20</v>
      </c>
      <c r="G49" s="55" t="s">
        <v>21</v>
      </c>
    </row>
    <row r="50" spans="1:7" ht="12.75" customHeight="1" x14ac:dyDescent="0.25">
      <c r="A50" s="26"/>
      <c r="B50" s="13" t="s">
        <v>66</v>
      </c>
      <c r="C50" s="63" t="s">
        <v>37</v>
      </c>
      <c r="D50" s="65">
        <v>15000</v>
      </c>
      <c r="E50" s="34" t="s">
        <v>28</v>
      </c>
      <c r="F50" s="73">
        <v>7.5</v>
      </c>
      <c r="G50" s="65">
        <f>(D50*F50)</f>
        <v>112500</v>
      </c>
    </row>
    <row r="51" spans="1:7" ht="13.5" customHeight="1" x14ac:dyDescent="0.25">
      <c r="A51" s="5"/>
      <c r="B51" s="74" t="s">
        <v>41</v>
      </c>
      <c r="C51" s="75"/>
      <c r="D51" s="75"/>
      <c r="E51" s="75"/>
      <c r="F51" s="76"/>
      <c r="G51" s="77">
        <f>SUM(G50)</f>
        <v>112500</v>
      </c>
    </row>
    <row r="52" spans="1:7" ht="12" customHeight="1" x14ac:dyDescent="0.25">
      <c r="A52" s="2"/>
      <c r="B52" s="93"/>
      <c r="C52" s="93"/>
      <c r="D52" s="93"/>
      <c r="E52" s="93"/>
      <c r="F52" s="94"/>
      <c r="G52" s="94"/>
    </row>
    <row r="53" spans="1:7" ht="12" customHeight="1" x14ac:dyDescent="0.25">
      <c r="A53" s="90"/>
      <c r="B53" s="95" t="s">
        <v>42</v>
      </c>
      <c r="C53" s="96"/>
      <c r="D53" s="96"/>
      <c r="E53" s="96"/>
      <c r="F53" s="96"/>
      <c r="G53" s="97">
        <f>G28+G33+G38+G46+G51</f>
        <v>1526080</v>
      </c>
    </row>
    <row r="54" spans="1:7" ht="12" customHeight="1" x14ac:dyDescent="0.25">
      <c r="A54" s="90"/>
      <c r="B54" s="98" t="s">
        <v>43</v>
      </c>
      <c r="C54" s="79"/>
      <c r="D54" s="79"/>
      <c r="E54" s="79"/>
      <c r="F54" s="79"/>
      <c r="G54" s="99">
        <f>G53*0.05</f>
        <v>76304</v>
      </c>
    </row>
    <row r="55" spans="1:7" ht="12" customHeight="1" x14ac:dyDescent="0.25">
      <c r="A55" s="90"/>
      <c r="B55" s="100" t="s">
        <v>44</v>
      </c>
      <c r="C55" s="78"/>
      <c r="D55" s="78"/>
      <c r="E55" s="78"/>
      <c r="F55" s="78"/>
      <c r="G55" s="101">
        <f>G54+G53</f>
        <v>1602384</v>
      </c>
    </row>
    <row r="56" spans="1:7" ht="12" customHeight="1" x14ac:dyDescent="0.25">
      <c r="A56" s="90"/>
      <c r="B56" s="98" t="s">
        <v>45</v>
      </c>
      <c r="C56" s="79"/>
      <c r="D56" s="79"/>
      <c r="E56" s="79"/>
      <c r="F56" s="79"/>
      <c r="G56" s="99">
        <f>G12</f>
        <v>6400000</v>
      </c>
    </row>
    <row r="57" spans="1:7" ht="12" customHeight="1" x14ac:dyDescent="0.25">
      <c r="A57" s="90"/>
      <c r="B57" s="102" t="s">
        <v>46</v>
      </c>
      <c r="C57" s="103"/>
      <c r="D57" s="103"/>
      <c r="E57" s="103"/>
      <c r="F57" s="103"/>
      <c r="G57" s="104">
        <f>G56-G55</f>
        <v>4797616</v>
      </c>
    </row>
    <row r="58" spans="1:7" ht="12" customHeight="1" x14ac:dyDescent="0.25">
      <c r="A58" s="90"/>
      <c r="B58" s="91" t="s">
        <v>47</v>
      </c>
      <c r="C58" s="92"/>
      <c r="D58" s="92"/>
      <c r="E58" s="92"/>
      <c r="F58" s="92"/>
      <c r="G58" s="87"/>
    </row>
    <row r="59" spans="1:7" ht="12.75" customHeight="1" thickBot="1" x14ac:dyDescent="0.3">
      <c r="A59" s="90"/>
      <c r="B59" s="105"/>
      <c r="C59" s="92"/>
      <c r="D59" s="92"/>
      <c r="E59" s="92"/>
      <c r="F59" s="92"/>
      <c r="G59" s="87"/>
    </row>
    <row r="60" spans="1:7" ht="12" customHeight="1" x14ac:dyDescent="0.25">
      <c r="A60" s="90"/>
      <c r="B60" s="117" t="s">
        <v>48</v>
      </c>
      <c r="C60" s="118"/>
      <c r="D60" s="118"/>
      <c r="E60" s="118"/>
      <c r="F60" s="119"/>
      <c r="G60" s="87"/>
    </row>
    <row r="61" spans="1:7" ht="12" customHeight="1" x14ac:dyDescent="0.25">
      <c r="A61" s="90"/>
      <c r="B61" s="120" t="s">
        <v>49</v>
      </c>
      <c r="C61" s="89"/>
      <c r="D61" s="89"/>
      <c r="E61" s="89"/>
      <c r="F61" s="121"/>
      <c r="G61" s="87"/>
    </row>
    <row r="62" spans="1:7" ht="12" customHeight="1" x14ac:dyDescent="0.25">
      <c r="A62" s="90"/>
      <c r="B62" s="120" t="s">
        <v>50</v>
      </c>
      <c r="C62" s="89"/>
      <c r="D62" s="89"/>
      <c r="E62" s="89"/>
      <c r="F62" s="121"/>
      <c r="G62" s="87"/>
    </row>
    <row r="63" spans="1:7" ht="12" customHeight="1" x14ac:dyDescent="0.25">
      <c r="A63" s="90"/>
      <c r="B63" s="120" t="s">
        <v>51</v>
      </c>
      <c r="C63" s="89"/>
      <c r="D63" s="89"/>
      <c r="E63" s="89"/>
      <c r="F63" s="121"/>
      <c r="G63" s="87"/>
    </row>
    <row r="64" spans="1:7" ht="12" customHeight="1" x14ac:dyDescent="0.25">
      <c r="A64" s="90"/>
      <c r="B64" s="120" t="s">
        <v>52</v>
      </c>
      <c r="C64" s="89"/>
      <c r="D64" s="89"/>
      <c r="E64" s="89"/>
      <c r="F64" s="121"/>
      <c r="G64" s="87"/>
    </row>
    <row r="65" spans="1:7" ht="12" customHeight="1" x14ac:dyDescent="0.25">
      <c r="A65" s="90"/>
      <c r="B65" s="120" t="s">
        <v>53</v>
      </c>
      <c r="C65" s="89"/>
      <c r="D65" s="89"/>
      <c r="E65" s="89"/>
      <c r="F65" s="121"/>
      <c r="G65" s="87"/>
    </row>
    <row r="66" spans="1:7" ht="12.75" customHeight="1" thickBot="1" x14ac:dyDescent="0.3">
      <c r="A66" s="90"/>
      <c r="B66" s="122" t="s">
        <v>54</v>
      </c>
      <c r="C66" s="123"/>
      <c r="D66" s="123"/>
      <c r="E66" s="123"/>
      <c r="F66" s="124"/>
      <c r="G66" s="87"/>
    </row>
    <row r="67" spans="1:7" ht="12.75" customHeight="1" x14ac:dyDescent="0.25">
      <c r="A67" s="90"/>
      <c r="B67" s="115"/>
      <c r="C67" s="89"/>
      <c r="D67" s="89"/>
      <c r="E67" s="89"/>
      <c r="F67" s="89"/>
      <c r="G67" s="87"/>
    </row>
    <row r="68" spans="1:7" ht="15" customHeight="1" thickBot="1" x14ac:dyDescent="0.3">
      <c r="A68" s="90"/>
      <c r="B68" s="138" t="s">
        <v>55</v>
      </c>
      <c r="C68" s="139"/>
      <c r="D68" s="114"/>
      <c r="E68" s="81"/>
      <c r="F68" s="81"/>
      <c r="G68" s="87"/>
    </row>
    <row r="69" spans="1:7" ht="12" customHeight="1" x14ac:dyDescent="0.25">
      <c r="A69" s="90"/>
      <c r="B69" s="107" t="s">
        <v>40</v>
      </c>
      <c r="C69" s="82" t="s">
        <v>56</v>
      </c>
      <c r="D69" s="108" t="s">
        <v>57</v>
      </c>
      <c r="E69" s="81"/>
      <c r="F69" s="81"/>
      <c r="G69" s="87"/>
    </row>
    <row r="70" spans="1:7" ht="12" customHeight="1" x14ac:dyDescent="0.25">
      <c r="A70" s="90"/>
      <c r="B70" s="109" t="s">
        <v>58</v>
      </c>
      <c r="C70" s="83">
        <f>+G28</f>
        <v>875000</v>
      </c>
      <c r="D70" s="110">
        <f>(C70/C76)</f>
        <v>0.54606136856084431</v>
      </c>
      <c r="E70" s="81"/>
      <c r="F70" s="81"/>
      <c r="G70" s="87"/>
    </row>
    <row r="71" spans="1:7" ht="12" customHeight="1" x14ac:dyDescent="0.25">
      <c r="A71" s="90"/>
      <c r="B71" s="109" t="s">
        <v>59</v>
      </c>
      <c r="C71" s="83">
        <f>+G33</f>
        <v>0</v>
      </c>
      <c r="D71" s="110">
        <v>0</v>
      </c>
      <c r="E71" s="81"/>
      <c r="F71" s="81"/>
      <c r="G71" s="87"/>
    </row>
    <row r="72" spans="1:7" ht="12" customHeight="1" x14ac:dyDescent="0.25">
      <c r="A72" s="90"/>
      <c r="B72" s="109" t="s">
        <v>60</v>
      </c>
      <c r="C72" s="83">
        <f>+G38</f>
        <v>250000</v>
      </c>
      <c r="D72" s="110">
        <f>(C72/C76)</f>
        <v>0.15601753387452696</v>
      </c>
      <c r="E72" s="81"/>
      <c r="F72" s="81"/>
      <c r="G72" s="87"/>
    </row>
    <row r="73" spans="1:7" ht="12" customHeight="1" x14ac:dyDescent="0.25">
      <c r="A73" s="90"/>
      <c r="B73" s="109" t="s">
        <v>31</v>
      </c>
      <c r="C73" s="83">
        <f>+G46</f>
        <v>288580</v>
      </c>
      <c r="D73" s="110">
        <f>(C73/C76)</f>
        <v>0.18009415970204395</v>
      </c>
      <c r="E73" s="81"/>
      <c r="F73" s="81"/>
      <c r="G73" s="87"/>
    </row>
    <row r="74" spans="1:7" ht="12" customHeight="1" x14ac:dyDescent="0.25">
      <c r="A74" s="90"/>
      <c r="B74" s="109" t="s">
        <v>61</v>
      </c>
      <c r="C74" s="84">
        <f>+G51</f>
        <v>112500</v>
      </c>
      <c r="D74" s="110">
        <f>(C74/C76)</f>
        <v>7.020789024353713E-2</v>
      </c>
      <c r="E74" s="86"/>
      <c r="F74" s="86"/>
      <c r="G74" s="87"/>
    </row>
    <row r="75" spans="1:7" ht="12" customHeight="1" x14ac:dyDescent="0.25">
      <c r="A75" s="90"/>
      <c r="B75" s="109" t="s">
        <v>62</v>
      </c>
      <c r="C75" s="84">
        <f>+G54</f>
        <v>76304</v>
      </c>
      <c r="D75" s="110">
        <f>(C75/C76)</f>
        <v>4.7619047619047616E-2</v>
      </c>
      <c r="E75" s="86"/>
      <c r="F75" s="86"/>
      <c r="G75" s="87"/>
    </row>
    <row r="76" spans="1:7" ht="12.75" customHeight="1" thickBot="1" x14ac:dyDescent="0.3">
      <c r="A76" s="90"/>
      <c r="B76" s="111" t="s">
        <v>63</v>
      </c>
      <c r="C76" s="112">
        <f>SUM(C70:C75)</f>
        <v>1602384</v>
      </c>
      <c r="D76" s="113">
        <f>SUM(D70:D75)</f>
        <v>1</v>
      </c>
      <c r="E76" s="86"/>
      <c r="F76" s="86"/>
      <c r="G76" s="87"/>
    </row>
    <row r="77" spans="1:7" ht="12" customHeight="1" x14ac:dyDescent="0.25">
      <c r="A77" s="90"/>
      <c r="B77" s="105"/>
      <c r="C77" s="92"/>
      <c r="D77" s="92"/>
      <c r="E77" s="92"/>
      <c r="F77" s="92"/>
      <c r="G77" s="87"/>
    </row>
    <row r="78" spans="1:7" ht="12.75" customHeight="1" x14ac:dyDescent="0.25">
      <c r="A78" s="90"/>
      <c r="B78" s="106"/>
      <c r="C78" s="92"/>
      <c r="D78" s="92"/>
      <c r="E78" s="92"/>
      <c r="F78" s="92"/>
      <c r="G78" s="87"/>
    </row>
    <row r="79" spans="1:7" ht="12" customHeight="1" thickBot="1" x14ac:dyDescent="0.3">
      <c r="A79" s="80"/>
      <c r="B79" s="126"/>
      <c r="C79" s="127" t="s">
        <v>64</v>
      </c>
      <c r="D79" s="128"/>
      <c r="E79" s="129"/>
      <c r="F79" s="85"/>
      <c r="G79" s="87"/>
    </row>
    <row r="80" spans="1:7" ht="12" customHeight="1" x14ac:dyDescent="0.25">
      <c r="A80" s="90"/>
      <c r="B80" s="130" t="s">
        <v>90</v>
      </c>
      <c r="C80" s="131">
        <v>2500</v>
      </c>
      <c r="D80" s="131">
        <v>4000</v>
      </c>
      <c r="E80" s="132">
        <v>6000</v>
      </c>
      <c r="F80" s="125"/>
      <c r="G80" s="88"/>
    </row>
    <row r="81" spans="1:7" ht="12.75" customHeight="1" thickBot="1" x14ac:dyDescent="0.3">
      <c r="A81" s="90"/>
      <c r="B81" s="111" t="s">
        <v>91</v>
      </c>
      <c r="C81" s="112">
        <f>+C76/C80</f>
        <v>640.95360000000005</v>
      </c>
      <c r="D81" s="112">
        <f>+C76/D80</f>
        <v>400.596</v>
      </c>
      <c r="E81" s="133">
        <f>+C76/E80</f>
        <v>267.06400000000002</v>
      </c>
      <c r="F81" s="125"/>
      <c r="G81" s="88"/>
    </row>
    <row r="82" spans="1:7" ht="15.6" customHeight="1" x14ac:dyDescent="0.25">
      <c r="A82" s="90"/>
      <c r="B82" s="116" t="s">
        <v>65</v>
      </c>
      <c r="C82" s="89"/>
      <c r="D82" s="89"/>
      <c r="E82" s="89"/>
      <c r="F82" s="89"/>
      <c r="G82" s="89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2022-07-22T21:08:27Z</dcterms:modified>
</cp:coreProperties>
</file>