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Precio Mayo-Junio\Chaitén\"/>
    </mc:Choice>
  </mc:AlternateContent>
  <bookViews>
    <workbookView xWindow="0" yWindow="0" windowWidth="20490" windowHeight="9050"/>
  </bookViews>
  <sheets>
    <sheet name="HORTALIZ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E79" i="1"/>
  <c r="E78" i="1"/>
  <c r="E77" i="1"/>
  <c r="E76" i="1"/>
  <c r="E75" i="1"/>
  <c r="E74" i="1"/>
  <c r="E73" i="1"/>
  <c r="E72" i="1"/>
  <c r="E71" i="1"/>
  <c r="E70" i="1"/>
  <c r="E69" i="1"/>
  <c r="C81" i="1"/>
  <c r="G9" i="1" s="1"/>
  <c r="E81" i="1" l="1"/>
  <c r="D81" i="1" s="1"/>
  <c r="G26" i="1" l="1"/>
  <c r="G25" i="1"/>
  <c r="G24" i="1"/>
  <c r="G23" i="1"/>
  <c r="G22" i="1"/>
  <c r="D96" i="1"/>
  <c r="E96" i="1" s="1"/>
  <c r="C87" i="1"/>
  <c r="C96" i="1" l="1"/>
  <c r="G12" i="1"/>
  <c r="G47" i="1" l="1"/>
  <c r="C90" i="1" s="1"/>
  <c r="G41" i="1"/>
  <c r="G36" i="1"/>
  <c r="G21" i="1"/>
  <c r="G52" i="1"/>
  <c r="G27" i="1" l="1"/>
  <c r="G42" i="1"/>
  <c r="C89" i="1" s="1"/>
  <c r="G37" i="1"/>
  <c r="C88" i="1" s="1"/>
  <c r="C86" i="1" l="1"/>
  <c r="G49" i="1"/>
  <c r="G50" i="1"/>
  <c r="G51" i="1" l="1"/>
  <c r="D97" i="1" s="1"/>
  <c r="C91" i="1"/>
  <c r="C92" i="1" s="1"/>
  <c r="D86" i="1" s="1"/>
  <c r="G53" i="1" l="1"/>
  <c r="E97" i="1"/>
  <c r="C97" i="1"/>
  <c r="D88" i="1"/>
  <c r="D91" i="1"/>
  <c r="D90" i="1"/>
  <c r="D89" i="1"/>
  <c r="D92" i="1" l="1"/>
</calcChain>
</file>

<file path=xl/sharedStrings.xml><?xml version="1.0" encoding="utf-8"?>
<sst xmlns="http://schemas.openxmlformats.org/spreadsheetml/2006/main" count="136" uniqueCount="103">
  <si>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</si>
  <si>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</si>
  <si>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</si>
  <si>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</si>
  <si>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</si>
  <si>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</si>
  <si>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</si>
  <si>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</si>
  <si>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</si>
  <si>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</si>
  <si>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</si>
  <si>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</si>
  <si>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</si>
  <si>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</si>
  <si>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</si>
  <si>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</si>
  <si>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</si>
  <si>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</si>
  <si>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</si>
  <si>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</si>
  <si>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</si>
  <si>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</si>
  <si>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</si>
  <si>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</si>
  <si>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</si>
  <si>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</si>
  <si>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</si>
  <si>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</si>
  <si>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</si>
  <si>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</si>
  <si>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</si>
  <si>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</si>
  <si>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</si>
  <si>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</si>
  <si>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</si>
  <si>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</si>
  <si>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</si>
  <si>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</si>
  <si>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</si>
  <si>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</si>
  <si>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</si>
  <si>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</si>
  <si>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</si>
  <si>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</si>
  <si>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</si>
  <si>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</si>
  <si>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</si>
  <si>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</si>
  <si>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</si>
  <si>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</si>
  <si>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</si>
  <si>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</si>
  <si>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</si>
  <si>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LOS LAGOS</t>
  </si>
  <si>
    <t>CHAITEN</t>
  </si>
  <si>
    <t>Mercado Local</t>
  </si>
  <si>
    <t>Agosto - septiembre</t>
  </si>
  <si>
    <t>Cosecha y recolección</t>
  </si>
  <si>
    <t>Septiembre - octubre</t>
  </si>
  <si>
    <t>Cilantro, acelgas, lechugas, pepino , repollo</t>
  </si>
  <si>
    <t>BAJO</t>
  </si>
  <si>
    <t>CHAITEN, PALENA Y FUTALEUFU</t>
  </si>
  <si>
    <t>RENDIMIENTO (UN/0,125Há.)</t>
  </si>
  <si>
    <t>OCTUBRE - MAYO</t>
  </si>
  <si>
    <t>Heladas, sequia, plagas, enfermedades</t>
  </si>
  <si>
    <t>SEPTIEMBRE - JUNIO</t>
  </si>
  <si>
    <t>Melgadura</t>
  </si>
  <si>
    <t>Almácigo - transplante</t>
  </si>
  <si>
    <t>Aplicación abono</t>
  </si>
  <si>
    <t>Riego</t>
  </si>
  <si>
    <t>Aporca, desmalezar, abono</t>
  </si>
  <si>
    <t>Temporada</t>
  </si>
  <si>
    <t xml:space="preserve">Preparacion de suelo </t>
  </si>
  <si>
    <t>J Motocultor</t>
  </si>
  <si>
    <t>Notas:</t>
  </si>
  <si>
    <t>3, El mayor porcentaje de la producción hortícola se destina al autoconsumo</t>
  </si>
  <si>
    <t>4. Precio esperado por ventas corresponde a precio en el predio, la feria y entrega a pedido.</t>
  </si>
  <si>
    <t>5. Los valores de la jornada hombre se refiere a la valorización del trabajo del productor y su grupo familiar</t>
  </si>
  <si>
    <t>6. Los insumos aplicados (tipo y dosis) están referidos al  Área en particular</t>
  </si>
  <si>
    <t>7. El costo de la maquinaria incluye costo del operador, combustible y  arriendo de la maquinaria propiamente tal</t>
  </si>
  <si>
    <t>8, Para determinar el rendimiento sólo se consideró la producción de hortalizas por unidad o atado</t>
  </si>
  <si>
    <t>9. La superficie más común destinada a la producción hortícola es de 25x50 m2, es decir 0,125 ha de cultivos mixtos o policultivo</t>
  </si>
  <si>
    <t>PARA DETERMINAR EL RENDIMIENTO SE CONSIDERÓ LAS SIGUIENTES HORTALIZAS:</t>
  </si>
  <si>
    <t>HORTALIZAS</t>
  </si>
  <si>
    <t>RENDIMIENTO UNIDAD</t>
  </si>
  <si>
    <t>VALOR PROM.</t>
  </si>
  <si>
    <t>LECHUGAS</t>
  </si>
  <si>
    <t>ACELGAS</t>
  </si>
  <si>
    <t>CILANTRO</t>
  </si>
  <si>
    <t>PEPINO</t>
  </si>
  <si>
    <t>REPOLLO</t>
  </si>
  <si>
    <t>ZAPALLO</t>
  </si>
  <si>
    <t>RABANITO (ATADO)</t>
  </si>
  <si>
    <t>ZANAHORIAS (ATADO)</t>
  </si>
  <si>
    <t>BETARRAGAS (ATADO)</t>
  </si>
  <si>
    <t>KALE (ATADO)</t>
  </si>
  <si>
    <t>PEREJIL</t>
  </si>
  <si>
    <t>HIERBAS (TOMILLO, ORÉGANO, MENTA)</t>
  </si>
  <si>
    <t>PRECIO ESPERADO ($/U)</t>
  </si>
  <si>
    <t>ESCENARIOS COSTO UNITARIO  ($/un)</t>
  </si>
  <si>
    <t>Rendimiento (un/HA)</t>
  </si>
  <si>
    <t>Costo unitario ($/un) (*)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</si>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</sst>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u/>
      <sz val="9"/>
      <color indexed="8"/>
      <name val="Calibri"/>
      <family val="2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6" fillId="0" borderId="0" applyFont="0" applyFill="0" applyBorder="0" applyAlignment="0" applyProtection="0"/>
  </cellStyleXfs>
  <cellXfs count="133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vertical="center"/>
    </xf>
    <xf numFmtId="165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8" fillId="0" borderId="48" xfId="0" applyFont="1" applyFill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9" fillId="0" borderId="52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164" fontId="9" fillId="0" borderId="54" xfId="1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7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7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0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44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45" xfId="0" applyNumberFormat="1" applyFont="1" applyFill="1" applyBorder="1" applyAlignment="1">
      <alignment vertical="center"/>
    </xf>
    <xf numFmtId="0" fontId="5" fillId="8" borderId="46" xfId="0" applyNumberFormat="1" applyFont="1" applyFill="1" applyBorder="1" applyAlignment="1">
      <alignment vertical="center"/>
    </xf>
    <xf numFmtId="3" fontId="5" fillId="8" borderId="46" xfId="0" applyNumberFormat="1" applyFont="1" applyFill="1" applyBorder="1" applyAlignment="1">
      <alignment vertical="center"/>
    </xf>
    <xf numFmtId="0" fontId="5" fillId="8" borderId="47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7" fontId="5" fillId="8" borderId="40" xfId="0" applyNumberFormat="1" applyFont="1" applyFill="1" applyBorder="1" applyAlignment="1">
      <alignment vertical="center"/>
    </xf>
    <xf numFmtId="49" fontId="10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615950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workbookViewId="0">
      <selection activeCell="F36" sqref="F36"/>
    </sheetView>
  </sheetViews>
  <sheetFormatPr baseColWidth="10" defaultColWidth="10.81640625" defaultRowHeight="11.25" customHeight="1" x14ac:dyDescent="0.35"/>
  <cols>
    <col min="1" max="1" width="4.453125" style="33" customWidth="1"/>
    <col min="2" max="2" width="19.81640625" style="33" customWidth="1"/>
    <col min="3" max="3" width="19.453125" style="33" customWidth="1"/>
    <col min="4" max="4" width="10.453125" style="33" customWidth="1"/>
    <col min="5" max="5" width="14.453125" style="33" customWidth="1"/>
    <col min="6" max="6" width="11" style="33" customWidth="1"/>
    <col min="7" max="7" width="12.453125" style="33" customWidth="1"/>
    <col min="8" max="255" width="10.81640625" style="33" customWidth="1"/>
    <col min="256" max="16384" width="10.81640625" style="34"/>
  </cols>
  <sheetData>
    <row r="1" spans="1:7" ht="15" customHeight="1" x14ac:dyDescent="0.35">
      <c r="A1" s="32"/>
      <c r="B1" s="32"/>
      <c r="C1" s="32"/>
      <c r="D1" s="32"/>
      <c r="E1" s="32"/>
      <c r="F1" s="32"/>
      <c r="G1" s="32"/>
    </row>
    <row r="2" spans="1:7" ht="15" customHeight="1" x14ac:dyDescent="0.35">
      <c r="A2" s="32"/>
      <c r="B2" s="32"/>
      <c r="C2" s="32"/>
      <c r="D2" s="32"/>
      <c r="E2" s="32"/>
      <c r="F2" s="32"/>
      <c r="G2" s="32"/>
    </row>
    <row r="3" spans="1:7" ht="15" customHeight="1" x14ac:dyDescent="0.35">
      <c r="A3" s="32"/>
      <c r="B3" s="32"/>
      <c r="C3" s="32"/>
      <c r="D3" s="32"/>
      <c r="E3" s="32"/>
      <c r="F3" s="32"/>
      <c r="G3" s="32"/>
    </row>
    <row r="4" spans="1:7" ht="15" customHeight="1" x14ac:dyDescent="0.35">
      <c r="A4" s="32"/>
      <c r="B4" s="32"/>
      <c r="C4" s="32"/>
      <c r="D4" s="32"/>
      <c r="E4" s="32"/>
      <c r="F4" s="32"/>
      <c r="G4" s="32"/>
    </row>
    <row r="5" spans="1:7" ht="15" customHeight="1" x14ac:dyDescent="0.35">
      <c r="A5" s="32"/>
      <c r="B5" s="32"/>
      <c r="C5" s="32"/>
      <c r="D5" s="32"/>
      <c r="E5" s="32"/>
      <c r="F5" s="32"/>
      <c r="G5" s="32"/>
    </row>
    <row r="6" spans="1:7" ht="15" customHeight="1" x14ac:dyDescent="0.35">
      <c r="A6" s="32"/>
      <c r="B6" s="32"/>
      <c r="C6" s="32"/>
      <c r="D6" s="32"/>
      <c r="E6" s="32"/>
      <c r="F6" s="32"/>
      <c r="G6" s="32"/>
    </row>
    <row r="7" spans="1:7" ht="15" customHeight="1" x14ac:dyDescent="0.35">
      <c r="A7" s="32"/>
      <c r="B7" s="32"/>
      <c r="C7" s="32"/>
      <c r="D7" s="32"/>
      <c r="E7" s="32"/>
      <c r="F7" s="32"/>
      <c r="G7" s="32"/>
    </row>
    <row r="8" spans="1:7" ht="15" customHeight="1" x14ac:dyDescent="0.35">
      <c r="A8" s="32"/>
      <c r="B8" s="35"/>
      <c r="C8" s="36"/>
      <c r="D8" s="32"/>
      <c r="E8" s="36"/>
      <c r="F8" s="36"/>
      <c r="G8" s="36"/>
    </row>
    <row r="9" spans="1:7" ht="12" customHeight="1" x14ac:dyDescent="0.35">
      <c r="A9" s="37"/>
      <c r="B9" s="1" t="s">
        <v>0</v>
      </c>
      <c r="C9" s="38" t="s">
        <v>83</v>
      </c>
      <c r="D9" s="39"/>
      <c r="E9" s="127" t="s">
        <v>62</v>
      </c>
      <c r="F9" s="128"/>
      <c r="G9" s="40">
        <f>C81</f>
        <v>1910</v>
      </c>
    </row>
    <row r="10" spans="1:7" ht="38.25" customHeight="1" x14ac:dyDescent="0.35">
      <c r="A10" s="37"/>
      <c r="B10" s="64" t="s">
        <v>1</v>
      </c>
      <c r="C10" s="65" t="s">
        <v>59</v>
      </c>
      <c r="D10" s="39"/>
      <c r="E10" s="125" t="s">
        <v>2</v>
      </c>
      <c r="F10" s="126"/>
      <c r="G10" s="38" t="s">
        <v>63</v>
      </c>
    </row>
    <row r="11" spans="1:7" ht="18" customHeight="1" x14ac:dyDescent="0.35">
      <c r="A11" s="37"/>
      <c r="B11" s="64" t="s">
        <v>3</v>
      </c>
      <c r="C11" s="38" t="s">
        <v>60</v>
      </c>
      <c r="D11" s="39"/>
      <c r="E11" s="125" t="s">
        <v>98</v>
      </c>
      <c r="F11" s="126"/>
      <c r="G11" s="66">
        <v>780</v>
      </c>
    </row>
    <row r="12" spans="1:7" ht="11.25" customHeight="1" x14ac:dyDescent="0.35">
      <c r="A12" s="37"/>
      <c r="B12" s="64" t="s">
        <v>4</v>
      </c>
      <c r="C12" s="67" t="s">
        <v>53</v>
      </c>
      <c r="D12" s="39"/>
      <c r="E12" s="68" t="s">
        <v>5</v>
      </c>
      <c r="F12" s="69"/>
      <c r="G12" s="70">
        <f>(G9*G11)</f>
        <v>1489800</v>
      </c>
    </row>
    <row r="13" spans="1:7" ht="11.25" customHeight="1" x14ac:dyDescent="0.35">
      <c r="A13" s="37"/>
      <c r="B13" s="64" t="s">
        <v>6</v>
      </c>
      <c r="C13" s="38" t="s">
        <v>54</v>
      </c>
      <c r="D13" s="39"/>
      <c r="E13" s="125" t="s">
        <v>7</v>
      </c>
      <c r="F13" s="126"/>
      <c r="G13" s="38" t="s">
        <v>55</v>
      </c>
    </row>
    <row r="14" spans="1:7" ht="13.5" customHeight="1" x14ac:dyDescent="0.35">
      <c r="A14" s="37"/>
      <c r="B14" s="64" t="s">
        <v>8</v>
      </c>
      <c r="C14" s="38" t="s">
        <v>61</v>
      </c>
      <c r="D14" s="39"/>
      <c r="E14" s="125" t="s">
        <v>9</v>
      </c>
      <c r="F14" s="126"/>
      <c r="G14" s="38" t="s">
        <v>65</v>
      </c>
    </row>
    <row r="15" spans="1:7" ht="34" customHeight="1" x14ac:dyDescent="0.35">
      <c r="A15" s="37"/>
      <c r="B15" s="64" t="s">
        <v>10</v>
      </c>
      <c r="C15" s="71">
        <v>44713</v>
      </c>
      <c r="D15" s="39"/>
      <c r="E15" s="129" t="s">
        <v>11</v>
      </c>
      <c r="F15" s="130"/>
      <c r="G15" s="67" t="s">
        <v>64</v>
      </c>
    </row>
    <row r="16" spans="1:7" ht="12" customHeight="1" x14ac:dyDescent="0.35">
      <c r="A16" s="32"/>
      <c r="B16" s="41"/>
      <c r="C16" s="42"/>
      <c r="D16" s="4"/>
      <c r="E16" s="43"/>
      <c r="F16" s="43"/>
      <c r="G16" s="44"/>
    </row>
    <row r="17" spans="1:7" ht="12" customHeight="1" x14ac:dyDescent="0.35">
      <c r="A17" s="45"/>
      <c r="B17" s="131" t="s">
        <v>12</v>
      </c>
      <c r="C17" s="132"/>
      <c r="D17" s="132"/>
      <c r="E17" s="132"/>
      <c r="F17" s="132"/>
      <c r="G17" s="132"/>
    </row>
    <row r="18" spans="1:7" ht="12" customHeight="1" x14ac:dyDescent="0.35">
      <c r="A18" s="32"/>
      <c r="B18" s="46"/>
      <c r="C18" s="47"/>
      <c r="D18" s="47"/>
      <c r="E18" s="47"/>
      <c r="F18" s="48"/>
      <c r="G18" s="48"/>
    </row>
    <row r="19" spans="1:7" ht="12" customHeight="1" x14ac:dyDescent="0.35">
      <c r="A19" s="37"/>
      <c r="B19" s="2" t="s">
        <v>13</v>
      </c>
      <c r="C19" s="3"/>
      <c r="D19" s="4"/>
      <c r="E19" s="4"/>
      <c r="F19" s="4"/>
      <c r="G19" s="4"/>
    </row>
    <row r="20" spans="1:7" ht="24" customHeight="1" x14ac:dyDescent="0.35">
      <c r="A20" s="45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7" ht="12.75" customHeight="1" x14ac:dyDescent="0.35">
      <c r="A21" s="45"/>
      <c r="B21" s="72" t="s">
        <v>66</v>
      </c>
      <c r="C21" s="65" t="s">
        <v>20</v>
      </c>
      <c r="D21" s="73">
        <v>0.5</v>
      </c>
      <c r="E21" s="72" t="s">
        <v>71</v>
      </c>
      <c r="F21" s="70">
        <v>20000</v>
      </c>
      <c r="G21" s="70">
        <f>(D21*F21)</f>
        <v>10000</v>
      </c>
    </row>
    <row r="22" spans="1:7" ht="12.75" customHeight="1" x14ac:dyDescent="0.35">
      <c r="A22" s="45"/>
      <c r="B22" s="72" t="s">
        <v>67</v>
      </c>
      <c r="C22" s="65" t="s">
        <v>20</v>
      </c>
      <c r="D22" s="73">
        <v>7</v>
      </c>
      <c r="E22" s="72" t="s">
        <v>71</v>
      </c>
      <c r="F22" s="70">
        <v>20000</v>
      </c>
      <c r="G22" s="70">
        <f t="shared" ref="G22:G26" si="0">(D22*F22)</f>
        <v>140000</v>
      </c>
    </row>
    <row r="23" spans="1:7" ht="12.75" customHeight="1" x14ac:dyDescent="0.35">
      <c r="A23" s="45"/>
      <c r="B23" s="72" t="s">
        <v>68</v>
      </c>
      <c r="C23" s="65" t="s">
        <v>20</v>
      </c>
      <c r="D23" s="73">
        <v>3</v>
      </c>
      <c r="E23" s="72" t="s">
        <v>71</v>
      </c>
      <c r="F23" s="70">
        <v>20000</v>
      </c>
      <c r="G23" s="70">
        <f t="shared" si="0"/>
        <v>60000</v>
      </c>
    </row>
    <row r="24" spans="1:7" ht="12.75" customHeight="1" x14ac:dyDescent="0.35">
      <c r="A24" s="45"/>
      <c r="B24" s="72" t="s">
        <v>69</v>
      </c>
      <c r="C24" s="65" t="s">
        <v>20</v>
      </c>
      <c r="D24" s="73">
        <v>10</v>
      </c>
      <c r="E24" s="72" t="s">
        <v>71</v>
      </c>
      <c r="F24" s="70">
        <v>20000</v>
      </c>
      <c r="G24" s="70">
        <f t="shared" si="0"/>
        <v>200000</v>
      </c>
    </row>
    <row r="25" spans="1:7" ht="15.65" customHeight="1" x14ac:dyDescent="0.35">
      <c r="A25" s="45"/>
      <c r="B25" s="72" t="s">
        <v>70</v>
      </c>
      <c r="C25" s="65" t="s">
        <v>20</v>
      </c>
      <c r="D25" s="73">
        <v>8</v>
      </c>
      <c r="E25" s="72" t="s">
        <v>71</v>
      </c>
      <c r="F25" s="70">
        <v>20000</v>
      </c>
      <c r="G25" s="70">
        <f t="shared" si="0"/>
        <v>160000</v>
      </c>
    </row>
    <row r="26" spans="1:7" ht="12.75" customHeight="1" x14ac:dyDescent="0.35">
      <c r="A26" s="45"/>
      <c r="B26" s="72" t="s">
        <v>57</v>
      </c>
      <c r="C26" s="65" t="s">
        <v>20</v>
      </c>
      <c r="D26" s="73">
        <v>10</v>
      </c>
      <c r="E26" s="72" t="s">
        <v>71</v>
      </c>
      <c r="F26" s="70">
        <v>20000</v>
      </c>
      <c r="G26" s="70">
        <f t="shared" si="0"/>
        <v>200000</v>
      </c>
    </row>
    <row r="27" spans="1:7" ht="12.75" customHeight="1" x14ac:dyDescent="0.35">
      <c r="A27" s="45"/>
      <c r="B27" s="74" t="s">
        <v>21</v>
      </c>
      <c r="C27" s="75"/>
      <c r="D27" s="75"/>
      <c r="E27" s="75"/>
      <c r="F27" s="76"/>
      <c r="G27" s="77">
        <f>SUM(G21:G26)</f>
        <v>770000</v>
      </c>
    </row>
    <row r="28" spans="1:7" ht="12" customHeight="1" x14ac:dyDescent="0.35">
      <c r="A28" s="32"/>
      <c r="B28" s="46"/>
      <c r="C28" s="48"/>
      <c r="D28" s="48"/>
      <c r="E28" s="48"/>
      <c r="F28" s="49"/>
      <c r="G28" s="49"/>
    </row>
    <row r="29" spans="1:7" ht="12" customHeight="1" x14ac:dyDescent="0.35">
      <c r="A29" s="37"/>
      <c r="B29" s="6" t="s">
        <v>22</v>
      </c>
      <c r="C29" s="7"/>
      <c r="D29" s="8"/>
      <c r="E29" s="8"/>
      <c r="F29" s="9"/>
      <c r="G29" s="9"/>
    </row>
    <row r="30" spans="1:7" ht="24" customHeight="1" x14ac:dyDescent="0.35">
      <c r="A30" s="37"/>
      <c r="B30" s="10" t="s">
        <v>14</v>
      </c>
      <c r="C30" s="11" t="s">
        <v>15</v>
      </c>
      <c r="D30" s="11" t="s">
        <v>16</v>
      </c>
      <c r="E30" s="10" t="s">
        <v>17</v>
      </c>
      <c r="F30" s="11" t="s">
        <v>18</v>
      </c>
      <c r="G30" s="10" t="s">
        <v>19</v>
      </c>
    </row>
    <row r="31" spans="1:7" ht="12" customHeight="1" x14ac:dyDescent="0.35">
      <c r="A31" s="37"/>
      <c r="B31" s="12"/>
      <c r="C31" s="13"/>
      <c r="D31" s="13"/>
      <c r="E31" s="13"/>
      <c r="F31" s="12"/>
      <c r="G31" s="12"/>
    </row>
    <row r="32" spans="1:7" ht="12" customHeight="1" x14ac:dyDescent="0.35">
      <c r="A32" s="37"/>
      <c r="B32" s="14" t="s">
        <v>23</v>
      </c>
      <c r="C32" s="15"/>
      <c r="D32" s="15"/>
      <c r="E32" s="15"/>
      <c r="F32" s="16"/>
      <c r="G32" s="16"/>
    </row>
    <row r="33" spans="1:11" ht="12" customHeight="1" x14ac:dyDescent="0.35">
      <c r="A33" s="32"/>
      <c r="B33" s="50"/>
      <c r="C33" s="51"/>
      <c r="D33" s="51"/>
      <c r="E33" s="51"/>
      <c r="F33" s="52"/>
      <c r="G33" s="52"/>
    </row>
    <row r="34" spans="1:11" ht="12" customHeight="1" x14ac:dyDescent="0.35">
      <c r="A34" s="37"/>
      <c r="B34" s="6" t="s">
        <v>24</v>
      </c>
      <c r="C34" s="7"/>
      <c r="D34" s="8"/>
      <c r="E34" s="8"/>
      <c r="F34" s="9"/>
      <c r="G34" s="9"/>
    </row>
    <row r="35" spans="1:11" ht="24" customHeight="1" x14ac:dyDescent="0.35">
      <c r="A35" s="37"/>
      <c r="B35" s="17" t="s">
        <v>14</v>
      </c>
      <c r="C35" s="17" t="s">
        <v>15</v>
      </c>
      <c r="D35" s="17" t="s">
        <v>16</v>
      </c>
      <c r="E35" s="17" t="s">
        <v>17</v>
      </c>
      <c r="F35" s="18" t="s">
        <v>18</v>
      </c>
      <c r="G35" s="17" t="s">
        <v>19</v>
      </c>
    </row>
    <row r="36" spans="1:11" ht="12.75" customHeight="1" x14ac:dyDescent="0.35">
      <c r="A36" s="45"/>
      <c r="B36" s="72" t="s">
        <v>72</v>
      </c>
      <c r="C36" s="65" t="s">
        <v>73</v>
      </c>
      <c r="D36" s="73">
        <v>2</v>
      </c>
      <c r="E36" s="67" t="s">
        <v>56</v>
      </c>
      <c r="F36" s="70">
        <v>80000</v>
      </c>
      <c r="G36" s="70">
        <f t="shared" ref="G36" si="1">(D36*F36)</f>
        <v>160000</v>
      </c>
    </row>
    <row r="37" spans="1:11" ht="12.75" customHeight="1" x14ac:dyDescent="0.35">
      <c r="A37" s="37"/>
      <c r="B37" s="14" t="s">
        <v>25</v>
      </c>
      <c r="C37" s="15"/>
      <c r="D37" s="15"/>
      <c r="E37" s="15"/>
      <c r="F37" s="16"/>
      <c r="G37" s="59">
        <f>SUM(G36:G36)</f>
        <v>160000</v>
      </c>
    </row>
    <row r="38" spans="1:11" ht="12" customHeight="1" x14ac:dyDescent="0.35">
      <c r="A38" s="32"/>
      <c r="B38" s="50"/>
      <c r="C38" s="51"/>
      <c r="D38" s="51"/>
      <c r="E38" s="51"/>
      <c r="F38" s="52"/>
      <c r="G38" s="52"/>
    </row>
    <row r="39" spans="1:11" ht="12" customHeight="1" x14ac:dyDescent="0.35">
      <c r="A39" s="37"/>
      <c r="B39" s="6" t="s">
        <v>26</v>
      </c>
      <c r="C39" s="7"/>
      <c r="D39" s="8"/>
      <c r="E39" s="8"/>
      <c r="F39" s="9"/>
      <c r="G39" s="9"/>
    </row>
    <row r="40" spans="1:11" ht="24" customHeight="1" x14ac:dyDescent="0.35">
      <c r="A40" s="37"/>
      <c r="B40" s="18" t="s">
        <v>27</v>
      </c>
      <c r="C40" s="18" t="s">
        <v>28</v>
      </c>
      <c r="D40" s="18" t="s">
        <v>29</v>
      </c>
      <c r="E40" s="18" t="s">
        <v>17</v>
      </c>
      <c r="F40" s="18" t="s">
        <v>18</v>
      </c>
      <c r="G40" s="18" t="s">
        <v>19</v>
      </c>
      <c r="K40" s="53"/>
    </row>
    <row r="41" spans="1:11" ht="12.75" customHeight="1" x14ac:dyDescent="0.35">
      <c r="A41" s="45"/>
      <c r="B41" s="68" t="s">
        <v>30</v>
      </c>
      <c r="C41" s="78" t="s">
        <v>31</v>
      </c>
      <c r="D41" s="79">
        <v>1</v>
      </c>
      <c r="E41" s="78" t="s">
        <v>58</v>
      </c>
      <c r="F41" s="40">
        <v>30000</v>
      </c>
      <c r="G41" s="40">
        <f>(D41*F41)</f>
        <v>30000</v>
      </c>
    </row>
    <row r="42" spans="1:11" ht="13.5" customHeight="1" x14ac:dyDescent="0.35">
      <c r="A42" s="37"/>
      <c r="B42" s="14" t="s">
        <v>32</v>
      </c>
      <c r="C42" s="15"/>
      <c r="D42" s="15"/>
      <c r="E42" s="15"/>
      <c r="F42" s="16"/>
      <c r="G42" s="59">
        <f>SUM(G41:G41)</f>
        <v>30000</v>
      </c>
    </row>
    <row r="43" spans="1:11" ht="12" customHeight="1" x14ac:dyDescent="0.35">
      <c r="A43" s="32"/>
      <c r="B43" s="50"/>
      <c r="C43" s="51"/>
      <c r="D43" s="51"/>
      <c r="E43" s="54"/>
      <c r="F43" s="52"/>
      <c r="G43" s="52"/>
    </row>
    <row r="44" spans="1:11" ht="12" customHeight="1" x14ac:dyDescent="0.35">
      <c r="A44" s="37"/>
      <c r="B44" s="6" t="s">
        <v>33</v>
      </c>
      <c r="C44" s="7"/>
      <c r="D44" s="8"/>
      <c r="E44" s="8"/>
      <c r="F44" s="9"/>
      <c r="G44" s="9"/>
    </row>
    <row r="45" spans="1:11" ht="24" customHeight="1" x14ac:dyDescent="0.35">
      <c r="A45" s="37"/>
      <c r="B45" s="17" t="s">
        <v>34</v>
      </c>
      <c r="C45" s="18" t="s">
        <v>28</v>
      </c>
      <c r="D45" s="18" t="s">
        <v>29</v>
      </c>
      <c r="E45" s="17" t="s">
        <v>17</v>
      </c>
      <c r="F45" s="18" t="s">
        <v>18</v>
      </c>
      <c r="G45" s="17" t="s">
        <v>19</v>
      </c>
    </row>
    <row r="46" spans="1:11" ht="12.75" customHeight="1" x14ac:dyDescent="0.35">
      <c r="A46" s="45"/>
      <c r="B46" s="72"/>
      <c r="C46" s="78"/>
      <c r="D46" s="40"/>
      <c r="E46" s="65"/>
      <c r="F46" s="80"/>
      <c r="G46" s="40"/>
    </row>
    <row r="47" spans="1:11" ht="13.5" customHeight="1" x14ac:dyDescent="0.35">
      <c r="A47" s="37"/>
      <c r="B47" s="60" t="s">
        <v>35</v>
      </c>
      <c r="C47" s="61"/>
      <c r="D47" s="61"/>
      <c r="E47" s="61"/>
      <c r="F47" s="62"/>
      <c r="G47" s="63">
        <f>SUM(G46)</f>
        <v>0</v>
      </c>
    </row>
    <row r="48" spans="1:11" ht="12" customHeight="1" x14ac:dyDescent="0.35">
      <c r="A48" s="32"/>
      <c r="B48" s="55"/>
      <c r="C48" s="55"/>
      <c r="D48" s="55"/>
      <c r="E48" s="55"/>
      <c r="F48" s="56"/>
      <c r="G48" s="56"/>
    </row>
    <row r="49" spans="1:7" ht="12" customHeight="1" x14ac:dyDescent="0.35">
      <c r="A49" s="57"/>
      <c r="B49" s="23" t="s">
        <v>36</v>
      </c>
      <c r="C49" s="24"/>
      <c r="D49" s="24"/>
      <c r="E49" s="24"/>
      <c r="F49" s="24"/>
      <c r="G49" s="25">
        <f>G27+G37+G42+G47+G32</f>
        <v>960000</v>
      </c>
    </row>
    <row r="50" spans="1:7" ht="12" customHeight="1" x14ac:dyDescent="0.35">
      <c r="A50" s="57"/>
      <c r="B50" s="26" t="s">
        <v>37</v>
      </c>
      <c r="C50" s="20"/>
      <c r="D50" s="20"/>
      <c r="E50" s="20"/>
      <c r="F50" s="20"/>
      <c r="G50" s="27">
        <f>G49*0.05</f>
        <v>48000</v>
      </c>
    </row>
    <row r="51" spans="1:7" ht="12" customHeight="1" x14ac:dyDescent="0.35">
      <c r="A51" s="57"/>
      <c r="B51" s="28" t="s">
        <v>38</v>
      </c>
      <c r="C51" s="19"/>
      <c r="D51" s="19"/>
      <c r="E51" s="19"/>
      <c r="F51" s="19"/>
      <c r="G51" s="29">
        <f>G50+G49</f>
        <v>1008000</v>
      </c>
    </row>
    <row r="52" spans="1:7" ht="12" customHeight="1" x14ac:dyDescent="0.35">
      <c r="A52" s="57"/>
      <c r="B52" s="26" t="s">
        <v>39</v>
      </c>
      <c r="C52" s="20"/>
      <c r="D52" s="20"/>
      <c r="E52" s="20"/>
      <c r="F52" s="20"/>
      <c r="G52" s="27">
        <f>G12</f>
        <v>1489800</v>
      </c>
    </row>
    <row r="53" spans="1:7" ht="12" customHeight="1" x14ac:dyDescent="0.35">
      <c r="A53" s="57"/>
      <c r="B53" s="30" t="s">
        <v>40</v>
      </c>
      <c r="C53" s="81"/>
      <c r="D53" s="81"/>
      <c r="E53" s="81"/>
      <c r="F53" s="81"/>
      <c r="G53" s="31">
        <f>G52-G51</f>
        <v>481800</v>
      </c>
    </row>
    <row r="54" spans="1:7" ht="12" customHeight="1" x14ac:dyDescent="0.35">
      <c r="A54" s="57"/>
      <c r="B54" s="82" t="s">
        <v>102</v>
      </c>
      <c r="C54" s="83"/>
      <c r="D54" s="83"/>
      <c r="E54" s="83"/>
      <c r="F54" s="83"/>
      <c r="G54" s="21"/>
    </row>
    <row r="55" spans="1:7" ht="12.75" customHeight="1" x14ac:dyDescent="0.35">
      <c r="A55" s="57"/>
      <c r="B55" s="84"/>
      <c r="C55" s="83"/>
      <c r="D55" s="83"/>
      <c r="E55" s="83"/>
      <c r="F55" s="83"/>
      <c r="G55" s="21"/>
    </row>
    <row r="56" spans="1:7" ht="12" customHeight="1" x14ac:dyDescent="0.35">
      <c r="A56" s="57"/>
      <c r="B56" s="85" t="s">
        <v>74</v>
      </c>
      <c r="C56" s="86"/>
      <c r="D56" s="86"/>
      <c r="E56" s="87"/>
      <c r="F56" s="84"/>
      <c r="G56" s="21"/>
    </row>
    <row r="57" spans="1:7" ht="12" customHeight="1" x14ac:dyDescent="0.35">
      <c r="A57" s="57"/>
      <c r="B57" s="88" t="s">
        <v>41</v>
      </c>
      <c r="C57" s="89"/>
      <c r="D57" s="89"/>
      <c r="E57" s="90"/>
      <c r="F57" s="84"/>
      <c r="G57" s="21"/>
    </row>
    <row r="58" spans="1:7" ht="12" customHeight="1" x14ac:dyDescent="0.35">
      <c r="A58" s="57"/>
      <c r="B58" s="88" t="s">
        <v>42</v>
      </c>
      <c r="C58" s="89"/>
      <c r="D58" s="89"/>
      <c r="E58" s="90"/>
      <c r="F58" s="84"/>
      <c r="G58" s="21"/>
    </row>
    <row r="59" spans="1:7" ht="12" customHeight="1" x14ac:dyDescent="0.35">
      <c r="A59" s="57"/>
      <c r="B59" s="88" t="s">
        <v>75</v>
      </c>
      <c r="C59" s="89"/>
      <c r="D59" s="89"/>
      <c r="E59" s="90"/>
      <c r="F59" s="84"/>
      <c r="G59" s="21"/>
    </row>
    <row r="60" spans="1:7" ht="12" customHeight="1" x14ac:dyDescent="0.35">
      <c r="A60" s="57"/>
      <c r="B60" s="88" t="s">
        <v>76</v>
      </c>
      <c r="C60" s="89"/>
      <c r="D60" s="89"/>
      <c r="E60" s="90"/>
      <c r="F60" s="84"/>
      <c r="G60" s="21"/>
    </row>
    <row r="61" spans="1:7" ht="12" customHeight="1" x14ac:dyDescent="0.35">
      <c r="A61" s="57"/>
      <c r="B61" s="88" t="s">
        <v>77</v>
      </c>
      <c r="C61" s="89"/>
      <c r="D61" s="89"/>
      <c r="E61" s="90"/>
      <c r="F61" s="84"/>
      <c r="G61" s="21"/>
    </row>
    <row r="62" spans="1:7" ht="12.75" customHeight="1" x14ac:dyDescent="0.35">
      <c r="A62" s="57"/>
      <c r="B62" s="88" t="s">
        <v>78</v>
      </c>
      <c r="C62" s="89"/>
      <c r="D62" s="89"/>
      <c r="E62" s="90"/>
      <c r="F62" s="84"/>
      <c r="G62" s="21"/>
    </row>
    <row r="63" spans="1:7" ht="12.75" customHeight="1" x14ac:dyDescent="0.35">
      <c r="A63" s="57"/>
      <c r="B63" s="88" t="s">
        <v>79</v>
      </c>
      <c r="C63" s="89"/>
      <c r="D63" s="89"/>
      <c r="E63" s="90"/>
      <c r="F63" s="84"/>
      <c r="G63" s="21"/>
    </row>
    <row r="64" spans="1:7" ht="12.75" customHeight="1" x14ac:dyDescent="0.35">
      <c r="A64" s="57"/>
      <c r="B64" s="88" t="s">
        <v>80</v>
      </c>
      <c r="C64" s="89"/>
      <c r="D64" s="89"/>
      <c r="E64" s="90"/>
      <c r="F64" s="84"/>
      <c r="G64" s="21"/>
    </row>
    <row r="65" spans="1:7" ht="12.75" customHeight="1" x14ac:dyDescent="0.35">
      <c r="A65" s="57"/>
      <c r="B65" s="88" t="s">
        <v>81</v>
      </c>
      <c r="C65" s="89"/>
      <c r="D65" s="89"/>
      <c r="E65" s="90"/>
      <c r="F65" s="84"/>
      <c r="G65" s="21"/>
    </row>
    <row r="66" spans="1:7" ht="12.75" customHeight="1" x14ac:dyDescent="0.35">
      <c r="A66" s="57"/>
      <c r="B66" s="88"/>
      <c r="C66" s="89"/>
      <c r="D66" s="89"/>
      <c r="E66" s="90"/>
      <c r="F66" s="84"/>
      <c r="G66" s="21"/>
    </row>
    <row r="67" spans="1:7" ht="12.75" customHeight="1" x14ac:dyDescent="0.35">
      <c r="A67" s="57"/>
      <c r="B67" s="91" t="s">
        <v>82</v>
      </c>
      <c r="C67" s="89"/>
      <c r="D67" s="89"/>
      <c r="E67" s="90"/>
      <c r="F67" s="84"/>
      <c r="G67" s="21"/>
    </row>
    <row r="68" spans="1:7" ht="12.75" customHeight="1" x14ac:dyDescent="0.35">
      <c r="A68" s="57"/>
      <c r="B68" s="91" t="s">
        <v>83</v>
      </c>
      <c r="C68" s="89" t="s">
        <v>84</v>
      </c>
      <c r="D68" s="89" t="s">
        <v>85</v>
      </c>
      <c r="E68" s="90"/>
      <c r="F68" s="84"/>
      <c r="G68" s="21"/>
    </row>
    <row r="69" spans="1:7" ht="12.75" customHeight="1" x14ac:dyDescent="0.35">
      <c r="A69" s="57"/>
      <c r="B69" s="91" t="s">
        <v>86</v>
      </c>
      <c r="C69" s="89">
        <v>800</v>
      </c>
      <c r="D69" s="89">
        <v>800</v>
      </c>
      <c r="E69" s="92">
        <f>D69*C69</f>
        <v>640000</v>
      </c>
      <c r="F69" s="84"/>
      <c r="G69" s="21"/>
    </row>
    <row r="70" spans="1:7" ht="12.75" customHeight="1" x14ac:dyDescent="0.35">
      <c r="A70" s="57"/>
      <c r="B70" s="91" t="s">
        <v>87</v>
      </c>
      <c r="C70" s="89">
        <v>400</v>
      </c>
      <c r="D70" s="89">
        <v>700</v>
      </c>
      <c r="E70" s="92">
        <f t="shared" ref="E70:E80" si="2">D70*C70</f>
        <v>280000</v>
      </c>
      <c r="F70" s="84"/>
      <c r="G70" s="21"/>
    </row>
    <row r="71" spans="1:7" ht="12.75" customHeight="1" x14ac:dyDescent="0.35">
      <c r="A71" s="57"/>
      <c r="B71" s="91" t="s">
        <v>88</v>
      </c>
      <c r="C71" s="89">
        <v>200</v>
      </c>
      <c r="D71" s="89">
        <v>700</v>
      </c>
      <c r="E71" s="92">
        <f t="shared" si="2"/>
        <v>140000</v>
      </c>
      <c r="F71" s="84"/>
      <c r="G71" s="21"/>
    </row>
    <row r="72" spans="1:7" ht="12.75" customHeight="1" x14ac:dyDescent="0.35">
      <c r="A72" s="57"/>
      <c r="B72" s="91" t="s">
        <v>89</v>
      </c>
      <c r="C72" s="89">
        <v>80</v>
      </c>
      <c r="D72" s="89">
        <v>600</v>
      </c>
      <c r="E72" s="92">
        <f t="shared" si="2"/>
        <v>48000</v>
      </c>
      <c r="F72" s="84"/>
      <c r="G72" s="21"/>
    </row>
    <row r="73" spans="1:7" ht="12.75" customHeight="1" x14ac:dyDescent="0.35">
      <c r="A73" s="57"/>
      <c r="B73" s="91" t="s">
        <v>90</v>
      </c>
      <c r="C73" s="89">
        <v>30</v>
      </c>
      <c r="D73" s="89">
        <v>1200</v>
      </c>
      <c r="E73" s="92">
        <f t="shared" si="2"/>
        <v>36000</v>
      </c>
      <c r="F73" s="84"/>
      <c r="G73" s="21"/>
    </row>
    <row r="74" spans="1:7" ht="12.75" customHeight="1" x14ac:dyDescent="0.35">
      <c r="A74" s="57"/>
      <c r="B74" s="91" t="s">
        <v>91</v>
      </c>
      <c r="C74" s="89">
        <v>30</v>
      </c>
      <c r="D74" s="89">
        <v>1000</v>
      </c>
      <c r="E74" s="92">
        <f t="shared" si="2"/>
        <v>30000</v>
      </c>
      <c r="F74" s="84"/>
      <c r="G74" s="21"/>
    </row>
    <row r="75" spans="1:7" ht="12.75" customHeight="1" x14ac:dyDescent="0.35">
      <c r="A75" s="57"/>
      <c r="B75" s="91" t="s">
        <v>92</v>
      </c>
      <c r="C75" s="89">
        <v>40</v>
      </c>
      <c r="D75" s="89">
        <v>800</v>
      </c>
      <c r="E75" s="92">
        <f t="shared" si="2"/>
        <v>32000</v>
      </c>
      <c r="F75" s="84"/>
      <c r="G75" s="21"/>
    </row>
    <row r="76" spans="1:7" ht="12.75" customHeight="1" x14ac:dyDescent="0.35">
      <c r="A76" s="57"/>
      <c r="B76" s="91" t="s">
        <v>93</v>
      </c>
      <c r="C76" s="89">
        <v>100</v>
      </c>
      <c r="D76" s="89">
        <v>1100</v>
      </c>
      <c r="E76" s="92">
        <f t="shared" si="2"/>
        <v>110000</v>
      </c>
      <c r="F76" s="84"/>
      <c r="G76" s="21"/>
    </row>
    <row r="77" spans="1:7" ht="12.75" customHeight="1" x14ac:dyDescent="0.35">
      <c r="A77" s="57"/>
      <c r="B77" s="91" t="s">
        <v>94</v>
      </c>
      <c r="C77" s="89">
        <v>80</v>
      </c>
      <c r="D77" s="89">
        <v>1000</v>
      </c>
      <c r="E77" s="92">
        <f t="shared" si="2"/>
        <v>80000</v>
      </c>
      <c r="F77" s="84"/>
      <c r="G77" s="21"/>
    </row>
    <row r="78" spans="1:7" ht="12.75" customHeight="1" x14ac:dyDescent="0.35">
      <c r="A78" s="57"/>
      <c r="B78" s="91" t="s">
        <v>95</v>
      </c>
      <c r="C78" s="89">
        <v>40</v>
      </c>
      <c r="D78" s="89">
        <v>600</v>
      </c>
      <c r="E78" s="92">
        <f t="shared" si="2"/>
        <v>24000</v>
      </c>
      <c r="F78" s="84"/>
      <c r="G78" s="21"/>
    </row>
    <row r="79" spans="1:7" ht="12.75" customHeight="1" x14ac:dyDescent="0.35">
      <c r="A79" s="57"/>
      <c r="B79" s="91" t="s">
        <v>96</v>
      </c>
      <c r="C79" s="89">
        <v>80</v>
      </c>
      <c r="D79" s="89">
        <v>600</v>
      </c>
      <c r="E79" s="92">
        <f t="shared" si="2"/>
        <v>48000</v>
      </c>
      <c r="F79" s="84"/>
      <c r="G79" s="21"/>
    </row>
    <row r="80" spans="1:7" ht="12.75" customHeight="1" x14ac:dyDescent="0.35">
      <c r="A80" s="57"/>
      <c r="B80" s="91" t="s">
        <v>97</v>
      </c>
      <c r="C80" s="89">
        <v>30</v>
      </c>
      <c r="D80" s="89">
        <v>700</v>
      </c>
      <c r="E80" s="92">
        <f t="shared" si="2"/>
        <v>21000</v>
      </c>
      <c r="F80" s="84"/>
      <c r="G80" s="21"/>
    </row>
    <row r="81" spans="1:7" ht="12.75" customHeight="1" x14ac:dyDescent="0.35">
      <c r="A81" s="57"/>
      <c r="B81" s="93"/>
      <c r="C81" s="94">
        <f>SUM(C69:C80)</f>
        <v>1910</v>
      </c>
      <c r="D81" s="95">
        <f>E81/C81</f>
        <v>779.58115183246071</v>
      </c>
      <c r="E81" s="96">
        <f>SUM(E69:E80)</f>
        <v>1489000</v>
      </c>
      <c r="F81" s="84"/>
      <c r="G81" s="21"/>
    </row>
    <row r="82" spans="1:7" ht="12.75" customHeight="1" x14ac:dyDescent="0.35">
      <c r="A82" s="57"/>
      <c r="B82" s="82"/>
      <c r="C82" s="84"/>
      <c r="D82" s="84"/>
      <c r="E82" s="84"/>
      <c r="F82" s="84"/>
      <c r="G82" s="21"/>
    </row>
    <row r="83" spans="1:7" ht="12.75" customHeight="1" x14ac:dyDescent="0.35">
      <c r="A83" s="57"/>
      <c r="B83" s="84"/>
      <c r="C83" s="84"/>
      <c r="D83" s="84"/>
      <c r="E83" s="84"/>
      <c r="F83" s="84"/>
      <c r="G83" s="21"/>
    </row>
    <row r="84" spans="1:7" ht="15" customHeight="1" thickBot="1" x14ac:dyDescent="0.4">
      <c r="A84" s="57"/>
      <c r="B84" s="123" t="s">
        <v>43</v>
      </c>
      <c r="C84" s="124"/>
      <c r="D84" s="97"/>
      <c r="E84" s="98"/>
      <c r="F84" s="98"/>
      <c r="G84" s="21"/>
    </row>
    <row r="85" spans="1:7" ht="12" customHeight="1" x14ac:dyDescent="0.35">
      <c r="A85" s="57"/>
      <c r="B85" s="99" t="s">
        <v>34</v>
      </c>
      <c r="C85" s="100" t="s">
        <v>44</v>
      </c>
      <c r="D85" s="101" t="s">
        <v>45</v>
      </c>
      <c r="E85" s="98"/>
      <c r="F85" s="98"/>
      <c r="G85" s="21"/>
    </row>
    <row r="86" spans="1:7" ht="12" customHeight="1" x14ac:dyDescent="0.35">
      <c r="A86" s="57"/>
      <c r="B86" s="102" t="s">
        <v>46</v>
      </c>
      <c r="C86" s="103">
        <f>G27</f>
        <v>770000</v>
      </c>
      <c r="D86" s="104">
        <f>(C86/C92)</f>
        <v>0.76388888888888884</v>
      </c>
      <c r="E86" s="98"/>
      <c r="F86" s="98"/>
      <c r="G86" s="21"/>
    </row>
    <row r="87" spans="1:7" ht="12" customHeight="1" x14ac:dyDescent="0.35">
      <c r="A87" s="57"/>
      <c r="B87" s="102" t="s">
        <v>47</v>
      </c>
      <c r="C87" s="105">
        <f>G32</f>
        <v>0</v>
      </c>
      <c r="D87" s="104">
        <v>0</v>
      </c>
      <c r="E87" s="98"/>
      <c r="F87" s="98"/>
      <c r="G87" s="21"/>
    </row>
    <row r="88" spans="1:7" ht="12" customHeight="1" x14ac:dyDescent="0.35">
      <c r="A88" s="57"/>
      <c r="B88" s="102" t="s">
        <v>48</v>
      </c>
      <c r="C88" s="103">
        <f>G37</f>
        <v>160000</v>
      </c>
      <c r="D88" s="104">
        <f>(C88/C92)</f>
        <v>0.15873015873015872</v>
      </c>
      <c r="E88" s="98"/>
      <c r="F88" s="98"/>
      <c r="G88" s="21"/>
    </row>
    <row r="89" spans="1:7" ht="12" customHeight="1" x14ac:dyDescent="0.35">
      <c r="A89" s="57"/>
      <c r="B89" s="102" t="s">
        <v>27</v>
      </c>
      <c r="C89" s="103">
        <f>G42</f>
        <v>30000</v>
      </c>
      <c r="D89" s="104">
        <f>(C89/C92)</f>
        <v>2.976190476190476E-2</v>
      </c>
      <c r="E89" s="98"/>
      <c r="F89" s="98"/>
      <c r="G89" s="21"/>
    </row>
    <row r="90" spans="1:7" ht="12" customHeight="1" x14ac:dyDescent="0.35">
      <c r="A90" s="57"/>
      <c r="B90" s="102" t="s">
        <v>49</v>
      </c>
      <c r="C90" s="106">
        <f>G47</f>
        <v>0</v>
      </c>
      <c r="D90" s="104">
        <f>(C90/C92)</f>
        <v>0</v>
      </c>
      <c r="E90" s="107"/>
      <c r="F90" s="107"/>
      <c r="G90" s="21"/>
    </row>
    <row r="91" spans="1:7" ht="12" customHeight="1" x14ac:dyDescent="0.35">
      <c r="A91" s="57"/>
      <c r="B91" s="102" t="s">
        <v>50</v>
      </c>
      <c r="C91" s="106">
        <f>G50</f>
        <v>48000</v>
      </c>
      <c r="D91" s="104">
        <f>(C91/C92)</f>
        <v>4.7619047619047616E-2</v>
      </c>
      <c r="E91" s="107"/>
      <c r="F91" s="107"/>
      <c r="G91" s="21"/>
    </row>
    <row r="92" spans="1:7" ht="12.75" customHeight="1" thickBot="1" x14ac:dyDescent="0.4">
      <c r="A92" s="57"/>
      <c r="B92" s="108" t="s">
        <v>51</v>
      </c>
      <c r="C92" s="109">
        <f>SUM(C86:C91)</f>
        <v>1008000</v>
      </c>
      <c r="D92" s="110">
        <f>SUM(D86:D91)</f>
        <v>1</v>
      </c>
      <c r="E92" s="107"/>
      <c r="F92" s="107"/>
      <c r="G92" s="21"/>
    </row>
    <row r="93" spans="1:7" ht="12" customHeight="1" x14ac:dyDescent="0.35">
      <c r="A93" s="57"/>
      <c r="B93" s="84"/>
      <c r="C93" s="83"/>
      <c r="D93" s="83"/>
      <c r="E93" s="83"/>
      <c r="F93" s="83"/>
      <c r="G93" s="21"/>
    </row>
    <row r="94" spans="1:7" ht="12.75" customHeight="1" x14ac:dyDescent="0.35">
      <c r="A94" s="57"/>
      <c r="B94" s="111"/>
      <c r="C94" s="83"/>
      <c r="D94" s="83"/>
      <c r="E94" s="83"/>
      <c r="F94" s="83"/>
      <c r="G94" s="21"/>
    </row>
    <row r="95" spans="1:7" ht="12" customHeight="1" thickBot="1" x14ac:dyDescent="0.4">
      <c r="A95" s="58"/>
      <c r="B95" s="112"/>
      <c r="C95" s="113" t="s">
        <v>99</v>
      </c>
      <c r="D95" s="114"/>
      <c r="E95" s="115"/>
      <c r="F95" s="116"/>
      <c r="G95" s="21"/>
    </row>
    <row r="96" spans="1:7" ht="12" customHeight="1" x14ac:dyDescent="0.35">
      <c r="A96" s="57"/>
      <c r="B96" s="117" t="s">
        <v>100</v>
      </c>
      <c r="C96" s="118">
        <f>(D96*0.9)</f>
        <v>1719</v>
      </c>
      <c r="D96" s="119">
        <f>G9</f>
        <v>1910</v>
      </c>
      <c r="E96" s="120">
        <f>D96*1.1</f>
        <v>2101</v>
      </c>
      <c r="F96" s="121"/>
      <c r="G96" s="22"/>
    </row>
    <row r="97" spans="1:7" ht="12.75" customHeight="1" thickBot="1" x14ac:dyDescent="0.4">
      <c r="A97" s="57"/>
      <c r="B97" s="108" t="s">
        <v>101</v>
      </c>
      <c r="C97" s="109">
        <f>(G51/C96)</f>
        <v>586.38743455497377</v>
      </c>
      <c r="D97" s="109">
        <f>(G51/D96)</f>
        <v>527.74869109947645</v>
      </c>
      <c r="E97" s="122">
        <f>(G51/E96)</f>
        <v>479.77153736316041</v>
      </c>
      <c r="F97" s="121"/>
      <c r="G97" s="22"/>
    </row>
    <row r="98" spans="1:7" ht="15.65" customHeight="1" x14ac:dyDescent="0.35">
      <c r="A98" s="57"/>
      <c r="B98" s="82" t="s">
        <v>52</v>
      </c>
      <c r="C98" s="84"/>
      <c r="D98" s="84"/>
      <c r="E98" s="84"/>
      <c r="F98" s="84"/>
      <c r="G98" s="84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dcterms:created xsi:type="dcterms:W3CDTF">2020-11-27T12:49:26Z</dcterms:created>
  <dcterms:modified xsi:type="dcterms:W3CDTF">2022-07-26T12:07:42Z</dcterms:modified>
</cp:coreProperties>
</file>