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510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2\FICHAS 2022\Agencia de Área Puerto Natales\con reajuste\"/>
    </mc:Choice>
  </mc:AlternateContent>
  <xr:revisionPtr revIDLastSave="3" documentId="11_A75C5B4401AD3E0F0CAEAB7D16B78E5C9A8CA114" xr6:coauthVersionLast="47" xr6:coauthVersionMax="47" xr10:uidLastSave="{BB57B269-3952-4C0E-B2FD-EDBB069F2465}"/>
  <bookViews>
    <workbookView xWindow="0" yWindow="0" windowWidth="28800" windowHeight="12330" xr2:uid="{00000000-000D-0000-FFFF-FFFF00000000}"/>
  </bookViews>
  <sheets>
    <sheet name="Aven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1" l="1"/>
  <c r="C58" i="1" l="1"/>
  <c r="D54" i="1" s="1"/>
  <c r="G33" i="1"/>
  <c r="G27" i="1"/>
  <c r="G22" i="1"/>
  <c r="G21" i="1"/>
  <c r="G12" i="1"/>
  <c r="G38" i="1" s="1"/>
  <c r="G28" i="1" l="1"/>
  <c r="D56" i="1"/>
  <c r="D52" i="1"/>
  <c r="D55" i="1"/>
  <c r="D57" i="1"/>
  <c r="G23" i="1"/>
  <c r="G35" i="1" s="1"/>
  <c r="D58" i="1" l="1"/>
  <c r="G36" i="1"/>
  <c r="G37" i="1" s="1"/>
  <c r="E63" i="1" s="1"/>
  <c r="C63" i="1" l="1"/>
  <c r="G39" i="1"/>
  <c r="D63" i="1"/>
</calcChain>
</file>

<file path=xl/sharedStrings.xml><?xml version="1.0" encoding="utf-8"?>
<sst xmlns="http://schemas.openxmlformats.org/spreadsheetml/2006/main" count="88" uniqueCount="73">
  <si>
    <t>RUBRO O CULTIVO</t>
  </si>
  <si>
    <t>Huevos</t>
  </si>
  <si>
    <t>RENDIMIENTO (Huevos/Plantel 50 gallinas)</t>
  </si>
  <si>
    <t>Raza</t>
  </si>
  <si>
    <t>Mestizas</t>
  </si>
  <si>
    <t>FECHA ESTIMADA  PRECIO VENTA</t>
  </si>
  <si>
    <t>Septiembre - Febrero</t>
  </si>
  <si>
    <t>NIVEL TECNOLÓGICO</t>
  </si>
  <si>
    <t>Medio</t>
  </si>
  <si>
    <t>PRECIO ESPERADO ($/u)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</si>
  <si>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</si>
  <si>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</si>
  <si>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</si>
  <si>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</si>
  <si>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</si>
  <si>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</si>
  <si>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</t>
  </si>
  <si>
    <t>COMUNA/LOCALIDAD</t>
  </si>
  <si>
    <t>FECHA DE COSECHA</t>
  </si>
  <si>
    <t>FECHA PRECIO INSUMOS</t>
  </si>
  <si>
    <t>10.06.2022</t>
  </si>
  <si>
    <t>CONTINGENCIA</t>
  </si>
  <si>
    <t>COSTOS DIRECTOS DE PRODUCCIÓN POR 50 GALLINAS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</si>
  <si>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</si>
  <si>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</si>
  <si>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</si>
  <si>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</si>
  <si>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</si>
  <si>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</si>
  <si>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</si>
  <si>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Manejo de aves</t>
  </si>
  <si>
    <t>JH</t>
  </si>
  <si>
    <t>Alimentación</t>
  </si>
  <si>
    <t>Enero - Diciembre</t>
  </si>
  <si>
    <t>Subtotal Jornadas Hombre</t>
  </si>
  <si>
    <t>INSUMOS</t>
  </si>
  <si>
    <t>Insumos</t>
  </si>
  <si>
    <t>Unidad (Kg/l/u)</t>
  </si>
  <si>
    <t>Cantidad (Kg/l/u)</t>
  </si>
  <si>
    <t>Alimento ponedora</t>
  </si>
  <si>
    <t>Kg</t>
  </si>
  <si>
    <t>Ene - Dic</t>
  </si>
  <si>
    <t>Subtotal Insumos</t>
  </si>
  <si>
    <t>OTROS</t>
  </si>
  <si>
    <t>Item</t>
  </si>
  <si>
    <t>Bandejas embalajes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</si>
  <si>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</si>
  <si>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</si>
  <si>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</si>
  <si>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</si>
  <si>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</si>
  <si>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</si>
  <si>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</si>
  <si>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</si>
  <si>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</si>
  <si>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</si>
  <si>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</si>
  <si>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</si>
  <si>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</si>
  <si>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</si>
  <si>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</si>
  <si>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</si>
  <si>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</si>
  <si>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</si>
  <si>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</si>
  <si>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</si>
  <si>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</si>
  <si>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</si>
  <si>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</si>
  <si>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</si>
  <si>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(un/plantel)</t>
  </si>
  <si>
    <t>Costo unitario ($/un)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</si>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</sst>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8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12" fillId="8" borderId="54" xfId="0" applyNumberFormat="1" applyFont="1" applyFill="1" applyBorder="1" applyAlignment="1">
      <alignment vertical="center"/>
    </xf>
    <xf numFmtId="0" fontId="12" fillId="8" borderId="55" xfId="0" applyNumberFormat="1" applyFont="1" applyFill="1" applyBorder="1" applyAlignment="1">
      <alignment vertical="center"/>
    </xf>
    <xf numFmtId="166" fontId="12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4" fillId="2" borderId="6" xfId="0" applyNumberFormat="1" applyFont="1" applyFill="1" applyBorder="1" applyAlignment="1">
      <alignment horizontal="right" vertical="center" wrapText="1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1732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64"/>
  <sheetViews>
    <sheetView showGridLines="0" tabSelected="1" topLeftCell="A26" zoomScale="110" zoomScaleNormal="110" workbookViewId="0">
      <selection activeCell="C57" sqref="C57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.28515625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24.75" customHeight="1">
      <c r="A9" s="5"/>
      <c r="B9" s="6" t="s">
        <v>0</v>
      </c>
      <c r="C9" s="7" t="s">
        <v>1</v>
      </c>
      <c r="D9" s="8"/>
      <c r="E9" s="124" t="s">
        <v>2</v>
      </c>
      <c r="F9" s="125"/>
      <c r="G9" s="9">
        <v>5900</v>
      </c>
    </row>
    <row r="10" spans="1:7" ht="38.25" customHeight="1">
      <c r="A10" s="5"/>
      <c r="B10" s="10" t="s">
        <v>3</v>
      </c>
      <c r="C10" s="119" t="s">
        <v>4</v>
      </c>
      <c r="D10" s="11"/>
      <c r="E10" s="122" t="s">
        <v>5</v>
      </c>
      <c r="F10" s="123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1"/>
      <c r="E11" s="122" t="s">
        <v>9</v>
      </c>
      <c r="F11" s="123"/>
      <c r="G11" s="14">
        <v>260</v>
      </c>
    </row>
    <row r="12" spans="1:7" ht="11.25" customHeight="1">
      <c r="A12" s="5"/>
      <c r="B12" s="10" t="s">
        <v>10</v>
      </c>
      <c r="C12" s="15" t="s">
        <v>11</v>
      </c>
      <c r="D12" s="11"/>
      <c r="E12" s="16" t="s">
        <v>12</v>
      </c>
      <c r="F12" s="17"/>
      <c r="G12" s="18">
        <f>(G9*G11)</f>
        <v>1534000</v>
      </c>
    </row>
    <row r="13" spans="1:7" ht="11.25" customHeight="1">
      <c r="A13" s="5"/>
      <c r="B13" s="10" t="s">
        <v>13</v>
      </c>
      <c r="C13" s="13" t="s">
        <v>14</v>
      </c>
      <c r="D13" s="11"/>
      <c r="E13" s="122" t="s">
        <v>15</v>
      </c>
      <c r="F13" s="123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1"/>
      <c r="E14" s="122" t="s">
        <v>18</v>
      </c>
      <c r="F14" s="123"/>
      <c r="G14" s="13" t="s">
        <v>6</v>
      </c>
    </row>
    <row r="15" spans="1:7" ht="25.5" customHeight="1">
      <c r="A15" s="5"/>
      <c r="B15" s="10" t="s">
        <v>19</v>
      </c>
      <c r="C15" s="19" t="s">
        <v>20</v>
      </c>
      <c r="D15" s="11"/>
      <c r="E15" s="128" t="s">
        <v>21</v>
      </c>
      <c r="F15" s="129"/>
      <c r="G15" s="15"/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11" ht="12" customHeight="1">
      <c r="A17" s="25"/>
      <c r="B17" s="126" t="s">
        <v>22</v>
      </c>
      <c r="C17" s="127"/>
      <c r="D17" s="127"/>
      <c r="E17" s="127"/>
      <c r="F17" s="127"/>
      <c r="G17" s="127"/>
    </row>
    <row r="18" spans="1:11" ht="12" customHeight="1">
      <c r="A18" s="2"/>
      <c r="B18" s="26"/>
      <c r="C18" s="27"/>
      <c r="D18" s="27"/>
      <c r="E18" s="27"/>
      <c r="F18" s="28"/>
      <c r="G18" s="28"/>
    </row>
    <row r="19" spans="1:11" ht="12" customHeight="1">
      <c r="A19" s="5"/>
      <c r="B19" s="29" t="s">
        <v>23</v>
      </c>
      <c r="C19" s="30"/>
      <c r="D19" s="31"/>
      <c r="E19" s="31"/>
      <c r="F19" s="31"/>
      <c r="G19" s="31"/>
    </row>
    <row r="20" spans="1:11" ht="24" customHeight="1">
      <c r="A20" s="25"/>
      <c r="B20" s="32" t="s">
        <v>24</v>
      </c>
      <c r="C20" s="32" t="s">
        <v>25</v>
      </c>
      <c r="D20" s="32" t="s">
        <v>26</v>
      </c>
      <c r="E20" s="32" t="s">
        <v>27</v>
      </c>
      <c r="F20" s="32" t="s">
        <v>28</v>
      </c>
      <c r="G20" s="32" t="s">
        <v>29</v>
      </c>
    </row>
    <row r="21" spans="1:11" ht="12.75" customHeight="1">
      <c r="A21" s="25"/>
      <c r="B21" s="12" t="s">
        <v>30</v>
      </c>
      <c r="C21" s="33" t="s">
        <v>31</v>
      </c>
      <c r="D21" s="34">
        <v>4</v>
      </c>
      <c r="E21" s="12" t="s">
        <v>6</v>
      </c>
      <c r="F21" s="18">
        <v>30000</v>
      </c>
      <c r="G21" s="18">
        <f>(D21*F21)</f>
        <v>120000</v>
      </c>
    </row>
    <row r="22" spans="1:11" ht="15">
      <c r="A22" s="25"/>
      <c r="B22" s="12" t="s">
        <v>32</v>
      </c>
      <c r="C22" s="33" t="s">
        <v>31</v>
      </c>
      <c r="D22" s="34">
        <v>15</v>
      </c>
      <c r="E22" s="12" t="s">
        <v>33</v>
      </c>
      <c r="F22" s="18">
        <v>30000</v>
      </c>
      <c r="G22" s="18">
        <f>(D22*F22)</f>
        <v>450000</v>
      </c>
    </row>
    <row r="23" spans="1:11" ht="12.75" customHeight="1">
      <c r="A23" s="25"/>
      <c r="B23" s="35" t="s">
        <v>34</v>
      </c>
      <c r="C23" s="36"/>
      <c r="D23" s="36"/>
      <c r="E23" s="36"/>
      <c r="F23" s="37"/>
      <c r="G23" s="38">
        <f>SUM(G21:G22)</f>
        <v>570000</v>
      </c>
    </row>
    <row r="24" spans="1:11" ht="12" customHeight="1">
      <c r="A24" s="2"/>
      <c r="B24" s="26"/>
      <c r="C24" s="28"/>
      <c r="D24" s="28"/>
      <c r="E24" s="28"/>
      <c r="F24" s="39"/>
      <c r="G24" s="39"/>
    </row>
    <row r="25" spans="1:11" ht="12" customHeight="1">
      <c r="A25" s="5"/>
      <c r="B25" s="40" t="s">
        <v>35</v>
      </c>
      <c r="C25" s="41"/>
      <c r="D25" s="42"/>
      <c r="E25" s="42"/>
      <c r="F25" s="43"/>
      <c r="G25" s="43"/>
    </row>
    <row r="26" spans="1:11" ht="24" customHeight="1">
      <c r="A26" s="5"/>
      <c r="B26" s="48" t="s">
        <v>36</v>
      </c>
      <c r="C26" s="48" t="s">
        <v>37</v>
      </c>
      <c r="D26" s="48" t="s">
        <v>38</v>
      </c>
      <c r="E26" s="48" t="s">
        <v>27</v>
      </c>
      <c r="F26" s="48" t="s">
        <v>28</v>
      </c>
      <c r="G26" s="48" t="s">
        <v>29</v>
      </c>
      <c r="K26" s="118"/>
    </row>
    <row r="27" spans="1:11" ht="12.75" customHeight="1">
      <c r="A27" s="25"/>
      <c r="B27" s="16" t="s">
        <v>39</v>
      </c>
      <c r="C27" s="49" t="s">
        <v>40</v>
      </c>
      <c r="D27" s="50">
        <v>30</v>
      </c>
      <c r="E27" s="15" t="s">
        <v>41</v>
      </c>
      <c r="F27" s="51">
        <v>19550</v>
      </c>
      <c r="G27" s="51">
        <f>(D27*F27)</f>
        <v>586500</v>
      </c>
    </row>
    <row r="28" spans="1:11" ht="13.5" customHeight="1">
      <c r="A28" s="5"/>
      <c r="B28" s="52" t="s">
        <v>42</v>
      </c>
      <c r="C28" s="53"/>
      <c r="D28" s="53"/>
      <c r="E28" s="53"/>
      <c r="F28" s="54"/>
      <c r="G28" s="55">
        <f>SUM(G27:G27)</f>
        <v>586500</v>
      </c>
    </row>
    <row r="29" spans="1:11" ht="12" customHeight="1">
      <c r="A29" s="2"/>
      <c r="B29" s="44"/>
      <c r="C29" s="45"/>
      <c r="D29" s="45"/>
      <c r="E29" s="56"/>
      <c r="F29" s="46"/>
      <c r="G29" s="46"/>
    </row>
    <row r="30" spans="1:11" ht="12" customHeight="1">
      <c r="A30" s="5"/>
      <c r="B30" s="40" t="s">
        <v>43</v>
      </c>
      <c r="C30" s="41"/>
      <c r="D30" s="42"/>
      <c r="E30" s="42"/>
      <c r="F30" s="43"/>
      <c r="G30" s="43"/>
    </row>
    <row r="31" spans="1:11" ht="24" customHeight="1">
      <c r="A31" s="5"/>
      <c r="B31" s="47" t="s">
        <v>44</v>
      </c>
      <c r="C31" s="48" t="s">
        <v>37</v>
      </c>
      <c r="D31" s="48" t="s">
        <v>38</v>
      </c>
      <c r="E31" s="47" t="s">
        <v>27</v>
      </c>
      <c r="F31" s="48" t="s">
        <v>28</v>
      </c>
      <c r="G31" s="47" t="s">
        <v>29</v>
      </c>
    </row>
    <row r="32" spans="1:11" ht="12.75" customHeight="1">
      <c r="A32" s="25"/>
      <c r="B32" s="12" t="s">
        <v>45</v>
      </c>
      <c r="C32" s="49" t="s">
        <v>25</v>
      </c>
      <c r="D32" s="51">
        <v>200</v>
      </c>
      <c r="E32" s="33"/>
      <c r="F32" s="51">
        <v>100</v>
      </c>
      <c r="G32" s="51">
        <f>(F32*D32)</f>
        <v>20000</v>
      </c>
    </row>
    <row r="33" spans="1:7" ht="13.5" customHeight="1">
      <c r="A33" s="5"/>
      <c r="B33" s="57" t="s">
        <v>46</v>
      </c>
      <c r="C33" s="58"/>
      <c r="D33" s="58"/>
      <c r="E33" s="58"/>
      <c r="F33" s="59"/>
      <c r="G33" s="60">
        <f>SUM(G32)</f>
        <v>20000</v>
      </c>
    </row>
    <row r="34" spans="1:7" ht="12" customHeight="1">
      <c r="A34" s="2"/>
      <c r="B34" s="77"/>
      <c r="C34" s="77"/>
      <c r="D34" s="77"/>
      <c r="E34" s="77"/>
      <c r="F34" s="78"/>
      <c r="G34" s="78"/>
    </row>
    <row r="35" spans="1:7" ht="12" customHeight="1">
      <c r="A35" s="74"/>
      <c r="B35" s="79" t="s">
        <v>47</v>
      </c>
      <c r="C35" s="80"/>
      <c r="D35" s="80"/>
      <c r="E35" s="80"/>
      <c r="F35" s="80"/>
      <c r="G35" s="81">
        <f>G23+G28+G33</f>
        <v>1176500</v>
      </c>
    </row>
    <row r="36" spans="1:7" ht="12" customHeight="1">
      <c r="A36" s="74"/>
      <c r="B36" s="82" t="s">
        <v>48</v>
      </c>
      <c r="C36" s="62"/>
      <c r="D36" s="62"/>
      <c r="E36" s="62"/>
      <c r="F36" s="62"/>
      <c r="G36" s="83">
        <f>G35*0.05</f>
        <v>58825</v>
      </c>
    </row>
    <row r="37" spans="1:7" ht="12" customHeight="1">
      <c r="A37" s="74"/>
      <c r="B37" s="84" t="s">
        <v>49</v>
      </c>
      <c r="C37" s="61"/>
      <c r="D37" s="61"/>
      <c r="E37" s="61"/>
      <c r="F37" s="61"/>
      <c r="G37" s="85">
        <f>G36+G35</f>
        <v>1235325</v>
      </c>
    </row>
    <row r="38" spans="1:7" ht="12" customHeight="1">
      <c r="A38" s="74"/>
      <c r="B38" s="82" t="s">
        <v>50</v>
      </c>
      <c r="C38" s="62"/>
      <c r="D38" s="62"/>
      <c r="E38" s="62"/>
      <c r="F38" s="62"/>
      <c r="G38" s="83">
        <f>G12</f>
        <v>1534000</v>
      </c>
    </row>
    <row r="39" spans="1:7" ht="12" customHeight="1">
      <c r="A39" s="74"/>
      <c r="B39" s="86" t="s">
        <v>51</v>
      </c>
      <c r="C39" s="87"/>
      <c r="D39" s="87"/>
      <c r="E39" s="87"/>
      <c r="F39" s="87"/>
      <c r="G39" s="88">
        <f>G38-G37</f>
        <v>298675</v>
      </c>
    </row>
    <row r="40" spans="1:7" ht="12" customHeight="1">
      <c r="A40" s="74"/>
      <c r="B40" s="75" t="s">
        <v>52</v>
      </c>
      <c r="C40" s="76"/>
      <c r="D40" s="76"/>
      <c r="E40" s="76"/>
      <c r="F40" s="76"/>
      <c r="G40" s="71"/>
    </row>
    <row r="41" spans="1:7" ht="12.75" customHeight="1" thickBot="1">
      <c r="A41" s="74"/>
      <c r="B41" s="89"/>
      <c r="C41" s="76"/>
      <c r="D41" s="76"/>
      <c r="E41" s="76"/>
      <c r="F41" s="76"/>
      <c r="G41" s="71"/>
    </row>
    <row r="42" spans="1:7" ht="12" customHeight="1">
      <c r="A42" s="74"/>
      <c r="B42" s="101" t="s">
        <v>53</v>
      </c>
      <c r="C42" s="102"/>
      <c r="D42" s="102"/>
      <c r="E42" s="102"/>
      <c r="F42" s="103"/>
      <c r="G42" s="71"/>
    </row>
    <row r="43" spans="1:7" ht="12" customHeight="1">
      <c r="A43" s="74"/>
      <c r="B43" s="104" t="s">
        <v>54</v>
      </c>
      <c r="C43" s="73"/>
      <c r="D43" s="73"/>
      <c r="E43" s="73"/>
      <c r="F43" s="105"/>
      <c r="G43" s="71"/>
    </row>
    <row r="44" spans="1:7" ht="12" customHeight="1">
      <c r="A44" s="74"/>
      <c r="B44" s="104" t="s">
        <v>55</v>
      </c>
      <c r="C44" s="73"/>
      <c r="D44" s="73"/>
      <c r="E44" s="73"/>
      <c r="F44" s="105"/>
      <c r="G44" s="71"/>
    </row>
    <row r="45" spans="1:7" ht="12" customHeight="1">
      <c r="A45" s="74"/>
      <c r="B45" s="104" t="s">
        <v>56</v>
      </c>
      <c r="C45" s="73"/>
      <c r="D45" s="73"/>
      <c r="E45" s="73"/>
      <c r="F45" s="105"/>
      <c r="G45" s="71"/>
    </row>
    <row r="46" spans="1:7" ht="12" customHeight="1">
      <c r="A46" s="74"/>
      <c r="B46" s="104" t="s">
        <v>57</v>
      </c>
      <c r="C46" s="73"/>
      <c r="D46" s="73"/>
      <c r="E46" s="73"/>
      <c r="F46" s="105"/>
      <c r="G46" s="71"/>
    </row>
    <row r="47" spans="1:7" ht="12" customHeight="1">
      <c r="A47" s="74"/>
      <c r="B47" s="104" t="s">
        <v>58</v>
      </c>
      <c r="C47" s="73"/>
      <c r="D47" s="73"/>
      <c r="E47" s="73"/>
      <c r="F47" s="105"/>
      <c r="G47" s="71"/>
    </row>
    <row r="48" spans="1:7" ht="12.75" customHeight="1" thickBot="1">
      <c r="A48" s="74"/>
      <c r="B48" s="106" t="s">
        <v>59</v>
      </c>
      <c r="C48" s="107"/>
      <c r="D48" s="107"/>
      <c r="E48" s="107"/>
      <c r="F48" s="108"/>
      <c r="G48" s="71"/>
    </row>
    <row r="49" spans="1:7" ht="12.75" customHeight="1">
      <c r="A49" s="74"/>
      <c r="B49" s="99"/>
      <c r="C49" s="73"/>
      <c r="D49" s="73"/>
      <c r="E49" s="73"/>
      <c r="F49" s="73"/>
      <c r="G49" s="71"/>
    </row>
    <row r="50" spans="1:7" ht="15" customHeight="1" thickBot="1">
      <c r="A50" s="74"/>
      <c r="B50" s="120" t="s">
        <v>60</v>
      </c>
      <c r="C50" s="121"/>
      <c r="D50" s="98"/>
      <c r="E50" s="64"/>
      <c r="F50" s="64"/>
      <c r="G50" s="71"/>
    </row>
    <row r="51" spans="1:7" ht="12" customHeight="1">
      <c r="A51" s="74"/>
      <c r="B51" s="91" t="s">
        <v>44</v>
      </c>
      <c r="C51" s="65" t="s">
        <v>61</v>
      </c>
      <c r="D51" s="92" t="s">
        <v>62</v>
      </c>
      <c r="E51" s="64"/>
      <c r="F51" s="64"/>
      <c r="G51" s="71"/>
    </row>
    <row r="52" spans="1:7" ht="12" customHeight="1">
      <c r="A52" s="74"/>
      <c r="B52" s="93" t="s">
        <v>63</v>
      </c>
      <c r="C52" s="66">
        <v>570000</v>
      </c>
      <c r="D52" s="94">
        <f>(C52/C58)</f>
        <v>0.46141703600267137</v>
      </c>
      <c r="E52" s="64"/>
      <c r="F52" s="64"/>
      <c r="G52" s="71"/>
    </row>
    <row r="53" spans="1:7" ht="12" customHeight="1">
      <c r="A53" s="74"/>
      <c r="B53" s="93" t="s">
        <v>64</v>
      </c>
      <c r="C53" s="67">
        <v>0</v>
      </c>
      <c r="D53" s="94">
        <v>0</v>
      </c>
      <c r="E53" s="64"/>
      <c r="F53" s="64"/>
      <c r="G53" s="71"/>
    </row>
    <row r="54" spans="1:7" ht="12" customHeight="1">
      <c r="A54" s="74"/>
      <c r="B54" s="93" t="s">
        <v>65</v>
      </c>
      <c r="C54" s="66"/>
      <c r="D54" s="94">
        <f>(C54/C58)</f>
        <v>0</v>
      </c>
      <c r="E54" s="64"/>
      <c r="F54" s="64"/>
      <c r="G54" s="71"/>
    </row>
    <row r="55" spans="1:7" ht="12" customHeight="1">
      <c r="A55" s="74"/>
      <c r="B55" s="93" t="s">
        <v>36</v>
      </c>
      <c r="C55" s="66">
        <v>586500</v>
      </c>
      <c r="D55" s="94">
        <f>(C55/C58)</f>
        <v>0.47477384493959079</v>
      </c>
      <c r="E55" s="64"/>
      <c r="F55" s="64"/>
      <c r="G55" s="71"/>
    </row>
    <row r="56" spans="1:7" ht="12" customHeight="1">
      <c r="A56" s="74"/>
      <c r="B56" s="93" t="s">
        <v>66</v>
      </c>
      <c r="C56" s="68">
        <v>20000</v>
      </c>
      <c r="D56" s="94">
        <f>(C56/C58)</f>
        <v>1.6190071438690223E-2</v>
      </c>
      <c r="E56" s="70"/>
      <c r="F56" s="70"/>
      <c r="G56" s="71"/>
    </row>
    <row r="57" spans="1:7" ht="12" customHeight="1">
      <c r="A57" s="74"/>
      <c r="B57" s="93" t="s">
        <v>67</v>
      </c>
      <c r="C57" s="68">
        <v>58825</v>
      </c>
      <c r="D57" s="94">
        <f>(C57/C58)</f>
        <v>4.7619047619047616E-2</v>
      </c>
      <c r="E57" s="70"/>
      <c r="F57" s="70"/>
      <c r="G57" s="71"/>
    </row>
    <row r="58" spans="1:7" ht="12.75" customHeight="1" thickBot="1">
      <c r="A58" s="74"/>
      <c r="B58" s="95" t="s">
        <v>68</v>
      </c>
      <c r="C58" s="96">
        <f>SUM(C52:C57)</f>
        <v>1235325</v>
      </c>
      <c r="D58" s="97">
        <f>SUM(D52:D57)</f>
        <v>1</v>
      </c>
      <c r="E58" s="70"/>
      <c r="F58" s="70"/>
      <c r="G58" s="71"/>
    </row>
    <row r="59" spans="1:7" ht="12" customHeight="1">
      <c r="A59" s="74"/>
      <c r="B59" s="89"/>
      <c r="C59" s="76"/>
      <c r="D59" s="76"/>
      <c r="E59" s="76"/>
      <c r="F59" s="76"/>
      <c r="G59" s="71"/>
    </row>
    <row r="60" spans="1:7" ht="12.75" customHeight="1">
      <c r="A60" s="74"/>
      <c r="B60" s="90"/>
      <c r="C60" s="76"/>
      <c r="D60" s="76"/>
      <c r="E60" s="76"/>
      <c r="F60" s="76"/>
      <c r="G60" s="71"/>
    </row>
    <row r="61" spans="1:7" ht="12" customHeight="1" thickBot="1">
      <c r="A61" s="63"/>
      <c r="B61" s="110"/>
      <c r="C61" s="111" t="s">
        <v>69</v>
      </c>
      <c r="D61" s="112"/>
      <c r="E61" s="113"/>
      <c r="F61" s="69"/>
      <c r="G61" s="71"/>
    </row>
    <row r="62" spans="1:7" ht="12" customHeight="1">
      <c r="A62" s="74"/>
      <c r="B62" s="114" t="s">
        <v>70</v>
      </c>
      <c r="C62" s="115">
        <v>5700</v>
      </c>
      <c r="D62" s="115">
        <v>5900</v>
      </c>
      <c r="E62" s="116">
        <v>6100</v>
      </c>
      <c r="F62" s="109"/>
      <c r="G62" s="72"/>
    </row>
    <row r="63" spans="1:7" ht="12.75" customHeight="1" thickBot="1">
      <c r="A63" s="74"/>
      <c r="B63" s="95" t="s">
        <v>71</v>
      </c>
      <c r="C63" s="96">
        <f>(G37/C62)</f>
        <v>216.72368421052633</v>
      </c>
      <c r="D63" s="96">
        <f>(G37/D62)</f>
        <v>209.37711864406779</v>
      </c>
      <c r="E63" s="117">
        <f>(G37/E62)</f>
        <v>202.51229508196721</v>
      </c>
      <c r="F63" s="109"/>
      <c r="G63" s="72"/>
    </row>
    <row r="64" spans="1:7" ht="15.6" customHeight="1">
      <c r="A64" s="74"/>
      <c r="B64" s="100" t="s">
        <v>72</v>
      </c>
      <c r="C64" s="73"/>
      <c r="D64" s="73"/>
      <c r="E64" s="73"/>
      <c r="F64" s="73"/>
      <c r="G64" s="73"/>
    </row>
  </sheetData>
  <mergeCells count="8">
    <mergeCell ref="B50:C5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2022-07-14T13:38:00Z</dcterms:modified>
  <cp:category/>
  <cp:contentStatus/>
</cp:coreProperties>
</file>