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aga\Desktop\Fichas Técnicas Linares\"/>
    </mc:Choice>
  </mc:AlternateContent>
  <bookViews>
    <workbookView xWindow="-105" yWindow="-105" windowWidth="19425" windowHeight="10425"/>
  </bookViews>
  <sheets>
    <sheet name="Hortalizas Foll" sheetId="1" r:id="rId1"/>
  </sheets>
  <calcPr calcId="162913"/>
</workbook>
</file>

<file path=xl/calcChain.xml><?xml version="1.0" encoding="utf-8"?>
<calcChain xmlns="http://schemas.openxmlformats.org/spreadsheetml/2006/main">
  <c r="G38" i="1" l="1"/>
  <c r="G12" i="1" l="1"/>
  <c r="G49" i="1" l="1"/>
  <c r="G48" i="1" l="1"/>
  <c r="G47" i="1"/>
  <c r="G46" i="1"/>
  <c r="G45" i="1"/>
  <c r="G44" i="1"/>
  <c r="G39" i="1"/>
  <c r="G37" i="1"/>
  <c r="G27" i="1"/>
  <c r="G26" i="1"/>
  <c r="G25" i="1"/>
  <c r="G24" i="1"/>
  <c r="G23" i="1"/>
  <c r="G22" i="1"/>
  <c r="G21" i="1"/>
  <c r="G28" i="1" l="1"/>
  <c r="C74" i="1" s="1"/>
  <c r="G50" i="1"/>
  <c r="C77" i="1" s="1"/>
  <c r="G40" i="1" l="1"/>
  <c r="C76" i="1" s="1"/>
  <c r="C78" i="1" l="1"/>
  <c r="G60" i="1"/>
  <c r="G57" i="1" l="1"/>
  <c r="G58" i="1" s="1"/>
  <c r="G59" i="1" l="1"/>
  <c r="C79" i="1"/>
  <c r="E85" i="1" l="1"/>
  <c r="G61" i="1"/>
  <c r="C85" i="1"/>
  <c r="C80" i="1"/>
  <c r="D79" i="1" s="1"/>
  <c r="D77" i="1" l="1"/>
  <c r="D85" i="1"/>
  <c r="D74" i="1"/>
  <c r="D76" i="1"/>
  <c r="D78" i="1"/>
  <c r="D80" i="1" l="1"/>
</calcChain>
</file>

<file path=xl/sharedStrings.xml><?xml version="1.0" encoding="utf-8"?>
<sst xmlns="http://schemas.openxmlformats.org/spreadsheetml/2006/main" count="144" uniqueCount="98">
  <si>
    <t>RUBRO O CULTIVO</t>
  </si>
  <si>
    <t>VARIEDAD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</si>
  <si>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</si>
  <si>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</si>
  <si>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</si>
  <si>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</si>
  <si>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</si>
  <si>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</si>
  <si>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</si>
  <si>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</si>
  <si>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</si>
  <si>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</si>
  <si>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</si>
  <si>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</si>
  <si>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</si>
  <si>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</si>
  <si>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</si>
  <si>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</si>
  <si>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</si>
  <si>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</si>
  <si>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</si>
  <si>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</si>
  <si>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</si>
  <si>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</si>
  <si>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</si>
  <si>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</si>
  <si>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</si>
  <si>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</si>
  <si>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</si>
  <si>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</si>
  <si>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</si>
  <si>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</si>
  <si>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</si>
  <si>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</si>
  <si>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</si>
  <si>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</si>
  <si>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</si>
  <si>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</si>
  <si>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</si>
  <si>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</si>
  <si>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</si>
  <si>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</si>
  <si>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</si>
  <si>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</si>
  <si>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</si>
  <si>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</si>
  <si>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</si>
  <si>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</si>
  <si>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</si>
  <si>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</si>
  <si>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</si>
  <si>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(*): Este valor representa el valor mìnimo de venta del producto</t>
  </si>
  <si>
    <t>DEL MAULE</t>
  </si>
  <si>
    <t>MEDIO</t>
  </si>
  <si>
    <t>N° Jornadas/HA</t>
  </si>
  <si>
    <t>N° Jornadas/HA.</t>
  </si>
  <si>
    <t>Cantidad (Kg/l/u)/HA.</t>
  </si>
  <si>
    <t>CONSUMO FRESCO</t>
  </si>
  <si>
    <t>HELADAS, SEQUIA</t>
  </si>
  <si>
    <t>SEMILLAS</t>
  </si>
  <si>
    <t>HORTALIZAS DE FOLLAJE</t>
  </si>
  <si>
    <t>CILANTRO-PEREJIL-</t>
  </si>
  <si>
    <t>JM</t>
  </si>
  <si>
    <t>FECHA ESTIMADA  PRECIO.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</si>
  <si>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</si>
  <si>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COSTOS DIRECTOS DE PRODUCCIÓN POR 500 MTS 2 (INCLUYE IVA)</t>
  </si>
  <si>
    <t xml:space="preserve">  RENDIMIENTO   PAQU./ 500 MTS 2</t>
  </si>
  <si>
    <t>PRECIO ESPERADO ($/PAQ.)</t>
  </si>
  <si>
    <t>MELGADURA</t>
  </si>
  <si>
    <t>ALMACIGO - TRASPLANTE</t>
  </si>
  <si>
    <t>MEZCLA FERTILIZ. Y OTROS</t>
  </si>
  <si>
    <t>APLICACIÓN BIOCIDAS (3)</t>
  </si>
  <si>
    <t>APORCA, LIMPIAS, FERTILIZ.,OTR</t>
  </si>
  <si>
    <t>COSECHA ,RECOLECCIÓN,SELECCIÓN</t>
  </si>
  <si>
    <t>N/A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</si>
  <si>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</si>
  <si>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COSTO TOTAL/500 Mts 2</t>
  </si>
  <si>
    <t>Rendimiento (paq/hà)</t>
  </si>
  <si>
    <t>Costo unitario ($/paq) (*)</t>
  </si>
  <si>
    <t>ESCENARIOS COSTO UNITARIO  ($/paq)</t>
  </si>
  <si>
    <t>TODO EL AÑO</t>
  </si>
  <si>
    <t>RIEGOS</t>
  </si>
  <si>
    <t>MELGAS</t>
  </si>
  <si>
    <t>RASTRAJE</t>
  </si>
  <si>
    <t>MOTOCULTIVADOR ARADO</t>
  </si>
  <si>
    <t>NITROMAG</t>
  </si>
  <si>
    <t>SUPERFOSFATO TRIPLE</t>
  </si>
  <si>
    <t>MURIATO DE POTASIO</t>
  </si>
  <si>
    <t>CARBONATO DE CALCIO</t>
  </si>
  <si>
    <t>HERBICIDA ROUNDOP</t>
  </si>
  <si>
    <t>KG</t>
  </si>
  <si>
    <t>LT</t>
  </si>
  <si>
    <t>ABRIL</t>
  </si>
  <si>
    <t>SEPTIEMBRE</t>
  </si>
  <si>
    <t>SEPT-OCTUBRE</t>
  </si>
  <si>
    <t>JUNIO-2022</t>
  </si>
  <si>
    <t>LINARES</t>
  </si>
  <si>
    <t>LINARES-YERBAS BUENAS-COLBÚN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</si>
</sst>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43" formatCode="_ * #,##0.00_ ;_ * \-#,##0.00_ ;_ * &quot;-&quot;??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* #,##0.00_-;\-* #,##0.00_-;_-* &quot;-&quot;??_-;_-@_-"/>
    <numFmt numFmtId="167" formatCode="_-* #,##0_-;\-* #,##0_-;_-* &quot;-&quot;??_-;_-@_-"/>
    <numFmt numFmtId="168" formatCode="_-&quot;$&quot;\ * #,##0_-;\-&quot;$&quot;\ * #,##0_-;_-&quot;$&quot;\ * &quot;-&quot;_-;_-@_-"/>
  </numFmts>
  <fonts count="21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b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8"/>
      <color indexed="8"/>
      <name val="Arial Narrow"/>
      <family val="2"/>
    </font>
    <font>
      <b/>
      <i/>
      <sz val="8"/>
      <color indexed="9"/>
      <name val="Arial Narrow"/>
      <family val="2"/>
    </font>
    <font>
      <sz val="8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 applyNumberFormat="0" applyFill="0" applyBorder="0" applyProtection="0"/>
    <xf numFmtId="0" fontId="3" fillId="0" borderId="1"/>
    <xf numFmtId="166" fontId="3" fillId="0" borderId="1" applyFont="0" applyFill="0" applyBorder="0" applyAlignment="0" applyProtection="0"/>
    <xf numFmtId="0" fontId="2" fillId="0" borderId="1"/>
    <xf numFmtId="166" fontId="2" fillId="0" borderId="1" applyFont="0" applyFill="0" applyBorder="0" applyAlignment="0" applyProtection="0"/>
    <xf numFmtId="0" fontId="1" fillId="0" borderId="1"/>
    <xf numFmtId="166" fontId="1" fillId="0" borderId="1" applyFont="0" applyFill="0" applyBorder="0" applyAlignment="0" applyProtection="0"/>
    <xf numFmtId="41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08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0" fontId="4" fillId="2" borderId="1" xfId="0" applyFont="1" applyFill="1" applyBorder="1" applyAlignment="1"/>
    <xf numFmtId="0" fontId="0" fillId="0" borderId="1" xfId="0" applyNumberFormat="1" applyFont="1" applyBorder="1" applyAlignment="1">
      <alignment horizontal="right"/>
    </xf>
    <xf numFmtId="0" fontId="10" fillId="5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4" fillId="2" borderId="1" xfId="0" applyFont="1" applyFill="1" applyBorder="1" applyAlignment="1"/>
    <xf numFmtId="49" fontId="14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6" borderId="1" xfId="0" applyFont="1" applyFill="1" applyBorder="1" applyAlignment="1"/>
    <xf numFmtId="0" fontId="11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justify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7" fillId="3" borderId="10" xfId="0" applyNumberFormat="1" applyFont="1" applyFill="1" applyBorder="1" applyAlignment="1">
      <alignment vertical="center" wrapText="1"/>
    </xf>
    <xf numFmtId="49" fontId="16" fillId="2" borderId="10" xfId="0" applyNumberFormat="1" applyFont="1" applyFill="1" applyBorder="1" applyAlignment="1">
      <alignment horizontal="right"/>
    </xf>
    <xf numFmtId="49" fontId="4" fillId="2" borderId="10" xfId="0" applyNumberFormat="1" applyFont="1" applyFill="1" applyBorder="1" applyAlignment="1">
      <alignment vertical="center" wrapText="1"/>
    </xf>
    <xf numFmtId="49" fontId="4" fillId="2" borderId="10" xfId="0" applyNumberFormat="1" applyFont="1" applyFill="1" applyBorder="1" applyAlignment="1">
      <alignment horizontal="right" vertical="center" wrapText="1"/>
    </xf>
    <xf numFmtId="49" fontId="4" fillId="2" borderId="10" xfId="0" applyNumberFormat="1" applyFont="1" applyFill="1" applyBorder="1" applyAlignment="1">
      <alignment horizontal="right"/>
    </xf>
    <xf numFmtId="3" fontId="9" fillId="0" borderId="10" xfId="0" applyNumberFormat="1" applyFont="1" applyBorder="1" applyAlignment="1">
      <alignment horizontal="right"/>
    </xf>
    <xf numFmtId="17" fontId="9" fillId="0" borderId="10" xfId="0" applyNumberFormat="1" applyFont="1" applyBorder="1" applyAlignment="1">
      <alignment horizontal="righ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/>
    <xf numFmtId="0" fontId="9" fillId="0" borderId="10" xfId="0" applyFont="1" applyBorder="1" applyAlignment="1">
      <alignment horizontal="right"/>
    </xf>
    <xf numFmtId="49" fontId="7" fillId="5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horizontal="center" vertical="center" wrapText="1"/>
    </xf>
    <xf numFmtId="0" fontId="18" fillId="0" borderId="10" xfId="0" applyFont="1" applyBorder="1"/>
    <xf numFmtId="0" fontId="18" fillId="9" borderId="10" xfId="0" applyFont="1" applyFill="1" applyBorder="1"/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 applyProtection="1">
      <alignment horizontal="center"/>
      <protection locked="0"/>
    </xf>
    <xf numFmtId="168" fontId="18" fillId="0" borderId="10" xfId="0" applyNumberFormat="1" applyFont="1" applyBorder="1"/>
    <xf numFmtId="0" fontId="18" fillId="9" borderId="10" xfId="0" applyFont="1" applyFill="1" applyBorder="1" applyAlignment="1">
      <alignment horizontal="center"/>
    </xf>
    <xf numFmtId="0" fontId="18" fillId="9" borderId="10" xfId="0" applyFont="1" applyFill="1" applyBorder="1" applyAlignment="1" applyProtection="1">
      <alignment horizontal="center"/>
      <protection locked="0"/>
    </xf>
    <xf numFmtId="168" fontId="18" fillId="9" borderId="10" xfId="0" applyNumberFormat="1" applyFont="1" applyFill="1" applyBorder="1"/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3" fontId="7" fillId="3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168" fontId="18" fillId="0" borderId="10" xfId="0" applyNumberFormat="1" applyFont="1" applyBorder="1" applyProtection="1">
      <protection locked="0"/>
    </xf>
    <xf numFmtId="168" fontId="18" fillId="0" borderId="10" xfId="0" applyNumberFormat="1" applyFont="1" applyBorder="1" applyAlignment="1">
      <alignment horizontal="right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167" fontId="9" fillId="0" borderId="10" xfId="8" applyNumberFormat="1" applyFont="1" applyBorder="1" applyAlignment="1">
      <alignment vertical="center"/>
    </xf>
    <xf numFmtId="49" fontId="10" fillId="5" borderId="11" xfId="0" applyNumberFormat="1" applyFont="1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164" fontId="10" fillId="5" borderId="13" xfId="0" applyNumberFormat="1" applyFont="1" applyFill="1" applyBorder="1" applyAlignment="1">
      <alignment vertical="center"/>
    </xf>
    <xf numFmtId="49" fontId="10" fillId="3" borderId="14" xfId="0" applyNumberFormat="1" applyFont="1" applyFill="1" applyBorder="1" applyAlignment="1">
      <alignment vertical="center"/>
    </xf>
    <xf numFmtId="164" fontId="10" fillId="3" borderId="15" xfId="0" applyNumberFormat="1" applyFont="1" applyFill="1" applyBorder="1" applyAlignment="1">
      <alignment vertical="center"/>
    </xf>
    <xf numFmtId="49" fontId="10" fillId="5" borderId="14" xfId="0" applyNumberFormat="1" applyFont="1" applyFill="1" applyBorder="1" applyAlignment="1">
      <alignment vertical="center"/>
    </xf>
    <xf numFmtId="164" fontId="10" fillId="5" borderId="15" xfId="0" applyNumberFormat="1" applyFont="1" applyFill="1" applyBorder="1" applyAlignment="1">
      <alignment vertical="center"/>
    </xf>
    <xf numFmtId="49" fontId="10" fillId="5" borderId="16" xfId="0" applyNumberFormat="1" applyFont="1" applyFill="1" applyBorder="1" applyAlignment="1">
      <alignment vertical="center"/>
    </xf>
    <xf numFmtId="0" fontId="10" fillId="5" borderId="17" xfId="0" applyFont="1" applyFill="1" applyBorder="1" applyAlignment="1">
      <alignment vertical="center"/>
    </xf>
    <xf numFmtId="164" fontId="10" fillId="5" borderId="18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0" fontId="14" fillId="0" borderId="1" xfId="0" applyNumberFormat="1" applyFont="1" applyBorder="1" applyAlignment="1"/>
    <xf numFmtId="0" fontId="14" fillId="0" borderId="0" xfId="0" applyNumberFormat="1" applyFont="1" applyAlignment="1"/>
    <xf numFmtId="0" fontId="14" fillId="0" borderId="0" xfId="0" applyFont="1" applyAlignment="1"/>
    <xf numFmtId="0" fontId="20" fillId="2" borderId="1" xfId="0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vertical="center"/>
    </xf>
    <xf numFmtId="0" fontId="14" fillId="2" borderId="3" xfId="0" applyFont="1" applyFill="1" applyBorder="1" applyAlignment="1"/>
    <xf numFmtId="0" fontId="14" fillId="2" borderId="4" xfId="0" applyFont="1" applyFill="1" applyBorder="1" applyAlignment="1"/>
    <xf numFmtId="49" fontId="14" fillId="2" borderId="5" xfId="0" applyNumberFormat="1" applyFont="1" applyFill="1" applyBorder="1" applyAlignment="1">
      <alignment vertical="center"/>
    </xf>
    <xf numFmtId="0" fontId="14" fillId="2" borderId="6" xfId="0" applyFont="1" applyFill="1" applyBorder="1" applyAlignment="1"/>
    <xf numFmtId="49" fontId="14" fillId="2" borderId="7" xfId="0" applyNumberFormat="1" applyFont="1" applyFill="1" applyBorder="1" applyAlignment="1">
      <alignment vertical="center"/>
    </xf>
    <xf numFmtId="0" fontId="14" fillId="2" borderId="8" xfId="0" applyFont="1" applyFill="1" applyBorder="1" applyAlignment="1"/>
    <xf numFmtId="0" fontId="14" fillId="2" borderId="9" xfId="0" applyFont="1" applyFill="1" applyBorder="1" applyAlignment="1"/>
    <xf numFmtId="0" fontId="14" fillId="8" borderId="10" xfId="0" applyFont="1" applyFill="1" applyBorder="1" applyAlignment="1"/>
    <xf numFmtId="49" fontId="12" fillId="7" borderId="10" xfId="0" applyNumberFormat="1" applyFont="1" applyFill="1" applyBorder="1" applyAlignment="1">
      <alignment vertical="center"/>
    </xf>
    <xf numFmtId="49" fontId="12" fillId="7" borderId="10" xfId="0" applyNumberFormat="1" applyFont="1" applyFill="1" applyBorder="1" applyAlignment="1">
      <alignment horizontal="center" vertical="center"/>
    </xf>
    <xf numFmtId="49" fontId="14" fillId="7" borderId="10" xfId="0" applyNumberFormat="1" applyFont="1" applyFill="1" applyBorder="1" applyAlignment="1"/>
    <xf numFmtId="49" fontId="12" fillId="2" borderId="10" xfId="0" applyNumberFormat="1" applyFont="1" applyFill="1" applyBorder="1" applyAlignment="1">
      <alignment vertical="center"/>
    </xf>
    <xf numFmtId="3" fontId="12" fillId="2" borderId="10" xfId="0" applyNumberFormat="1" applyFont="1" applyFill="1" applyBorder="1" applyAlignment="1">
      <alignment vertical="center"/>
    </xf>
    <xf numFmtId="9" fontId="14" fillId="2" borderId="10" xfId="0" applyNumberFormat="1" applyFont="1" applyFill="1" applyBorder="1" applyAlignment="1"/>
    <xf numFmtId="0" fontId="12" fillId="2" borderId="10" xfId="0" applyNumberFormat="1" applyFont="1" applyFill="1" applyBorder="1" applyAlignment="1">
      <alignment vertical="center"/>
    </xf>
    <xf numFmtId="165" fontId="12" fillId="2" borderId="10" xfId="0" applyNumberFormat="1" applyFont="1" applyFill="1" applyBorder="1" applyAlignment="1">
      <alignment vertical="center"/>
    </xf>
    <xf numFmtId="165" fontId="12" fillId="7" borderId="10" xfId="0" applyNumberFormat="1" applyFont="1" applyFill="1" applyBorder="1" applyAlignment="1">
      <alignment vertical="center"/>
    </xf>
    <xf numFmtId="9" fontId="12" fillId="7" borderId="10" xfId="0" applyNumberFormat="1" applyFont="1" applyFill="1" applyBorder="1" applyAlignment="1">
      <alignment vertical="center"/>
    </xf>
    <xf numFmtId="0" fontId="11" fillId="8" borderId="10" xfId="0" applyFont="1" applyFill="1" applyBorder="1" applyAlignment="1">
      <alignment vertical="center"/>
    </xf>
    <xf numFmtId="49" fontId="15" fillId="8" borderId="10" xfId="0" applyNumberFormat="1" applyFont="1" applyFill="1" applyBorder="1" applyAlignment="1">
      <alignment vertical="center"/>
    </xf>
    <xf numFmtId="41" fontId="12" fillId="7" borderId="10" xfId="7" applyFont="1" applyFill="1" applyBorder="1" applyAlignment="1">
      <alignment vertical="center"/>
    </xf>
    <xf numFmtId="0" fontId="18" fillId="9" borderId="10" xfId="0" applyFont="1" applyFill="1" applyBorder="1" applyAlignment="1">
      <alignment wrapText="1"/>
    </xf>
    <xf numFmtId="49" fontId="15" fillId="8" borderId="10" xfId="0" applyNumberFormat="1" applyFont="1" applyFill="1" applyBorder="1" applyAlignment="1">
      <alignment vertical="center"/>
    </xf>
    <xf numFmtId="0" fontId="12" fillId="8" borderId="10" xfId="0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49" fontId="7" fillId="3" borderId="10" xfId="0" applyNumberFormat="1" applyFont="1" applyFill="1" applyBorder="1" applyAlignment="1">
      <alignment wrapText="1"/>
    </xf>
    <xf numFmtId="0" fontId="7" fillId="4" borderId="10" xfId="0" applyFont="1" applyFill="1" applyBorder="1" applyAlignment="1">
      <alignment wrapText="1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/>
    <xf numFmtId="49" fontId="17" fillId="3" borderId="10" xfId="0" applyNumberFormat="1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right" vertical="center"/>
    </xf>
    <xf numFmtId="49" fontId="4" fillId="0" borderId="10" xfId="0" applyNumberFormat="1" applyFont="1" applyFill="1" applyBorder="1" applyAlignment="1">
      <alignment horizontal="right"/>
    </xf>
    <xf numFmtId="49" fontId="4" fillId="0" borderId="10" xfId="0" applyNumberFormat="1" applyFont="1" applyFill="1" applyBorder="1" applyAlignment="1">
      <alignment horizontal="right" wrapText="1"/>
    </xf>
  </cellXfs>
  <cellStyles count="9">
    <cellStyle name="Millares" xfId="8" builtinId="3"/>
    <cellStyle name="Millares [0]" xfId="7" builtinId="6"/>
    <cellStyle name="Millares 2" xfId="2"/>
    <cellStyle name="Millares 3" xfId="4"/>
    <cellStyle name="Millares 4" xfId="6"/>
    <cellStyle name="Normal" xfId="0" builtinId="0"/>
    <cellStyle name="Normal 2" xfId="1"/>
    <cellStyle name="Normal 3" xfId="3"/>
    <cellStyle name="Normal 4" xf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476249</xdr:colOff>
      <xdr:row>1</xdr:row>
      <xdr:rowOff>0</xdr:rowOff>
    </xdr:from>
    <xdr:to>
      <xdr:col>6</xdr:col>
      <xdr:colOff>940592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9" y="190500"/>
          <a:ext cx="6822281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7"/>
  <sheetViews>
    <sheetView showGridLines="0" tabSelected="1" zoomScale="95" zoomScaleNormal="95" workbookViewId="0">
      <selection activeCell="C12" sqref="C12:C14"/>
    </sheetView>
  </sheetViews>
  <sheetFormatPr baseColWidth="10" defaultColWidth="10.85546875" defaultRowHeight="11.25" customHeight="1"/>
  <cols>
    <col min="1" max="1" width="7.140625" style="2" customWidth="1"/>
    <col min="2" max="2" width="24.85546875" style="2" customWidth="1"/>
    <col min="3" max="3" width="26.7109375" style="2" customWidth="1"/>
    <col min="4" max="4" width="11" style="2" customWidth="1"/>
    <col min="5" max="5" width="14.42578125" style="2" customWidth="1"/>
    <col min="6" max="6" width="11" style="2" customWidth="1"/>
    <col min="7" max="7" width="14.28515625" style="2" customWidth="1"/>
    <col min="8" max="8" width="10.85546875" style="2" customWidth="1"/>
    <col min="9" max="255" width="10.85546875" style="1" customWidth="1"/>
  </cols>
  <sheetData>
    <row r="1" spans="1:7" ht="15" customHeight="1">
      <c r="A1" s="3"/>
      <c r="B1" s="3"/>
      <c r="C1" s="3"/>
      <c r="D1" s="3"/>
      <c r="E1" s="3"/>
      <c r="F1" s="3"/>
      <c r="G1" s="3"/>
    </row>
    <row r="2" spans="1:7" ht="15" customHeight="1">
      <c r="A2" s="3"/>
      <c r="B2" s="3"/>
      <c r="C2" s="3"/>
      <c r="D2" s="3"/>
      <c r="E2" s="3"/>
      <c r="F2" s="3"/>
      <c r="G2" s="3"/>
    </row>
    <row r="3" spans="1:7" ht="15" customHeight="1">
      <c r="A3" s="3"/>
      <c r="B3" s="3"/>
      <c r="C3" s="3"/>
      <c r="D3" s="3"/>
      <c r="E3" s="3"/>
      <c r="F3" s="3"/>
      <c r="G3" s="3"/>
    </row>
    <row r="4" spans="1:7" ht="15" customHeight="1">
      <c r="A4" s="3"/>
      <c r="B4" s="3"/>
      <c r="C4" s="3"/>
      <c r="D4" s="3"/>
      <c r="E4" s="3"/>
      <c r="F4" s="3"/>
      <c r="G4" s="3"/>
    </row>
    <row r="5" spans="1:7" ht="15" customHeight="1">
      <c r="A5" s="3"/>
      <c r="B5" s="3"/>
      <c r="C5" s="3"/>
      <c r="D5" s="3"/>
      <c r="E5" s="3"/>
      <c r="F5" s="3"/>
      <c r="G5" s="3"/>
    </row>
    <row r="6" spans="1:7" ht="15" customHeight="1">
      <c r="A6" s="3"/>
      <c r="B6" s="3"/>
      <c r="C6" s="3"/>
      <c r="D6" s="3"/>
      <c r="E6" s="3"/>
      <c r="F6" s="3"/>
      <c r="G6" s="3"/>
    </row>
    <row r="7" spans="1:7" ht="15" customHeight="1">
      <c r="A7" s="3"/>
      <c r="B7" s="3"/>
      <c r="C7" s="3"/>
      <c r="D7" s="3"/>
      <c r="E7" s="3"/>
      <c r="F7" s="3"/>
      <c r="G7" s="3"/>
    </row>
    <row r="8" spans="1:7" ht="15" customHeight="1">
      <c r="A8" s="3"/>
      <c r="B8" s="3"/>
      <c r="C8" s="3"/>
      <c r="D8" s="3"/>
      <c r="E8" s="3"/>
      <c r="F8" s="3"/>
      <c r="G8" s="3"/>
    </row>
    <row r="9" spans="1:7" ht="12" customHeight="1">
      <c r="A9" s="3"/>
      <c r="B9" s="23" t="s">
        <v>0</v>
      </c>
      <c r="C9" s="24" t="s">
        <v>60</v>
      </c>
      <c r="D9" s="4"/>
      <c r="E9" s="99" t="s">
        <v>66</v>
      </c>
      <c r="F9" s="100"/>
      <c r="G9" s="28">
        <v>2500</v>
      </c>
    </row>
    <row r="10" spans="1:7" ht="15">
      <c r="A10" s="3"/>
      <c r="B10" s="25" t="s">
        <v>1</v>
      </c>
      <c r="C10" s="26" t="s">
        <v>61</v>
      </c>
      <c r="D10" s="4"/>
      <c r="E10" s="97" t="s">
        <v>63</v>
      </c>
      <c r="F10" s="98"/>
      <c r="G10" s="29" t="s">
        <v>80</v>
      </c>
    </row>
    <row r="11" spans="1:7" ht="15">
      <c r="A11" s="3"/>
      <c r="B11" s="25" t="s">
        <v>2</v>
      </c>
      <c r="C11" s="27" t="s">
        <v>53</v>
      </c>
      <c r="D11" s="4"/>
      <c r="E11" s="97" t="s">
        <v>67</v>
      </c>
      <c r="F11" s="98"/>
      <c r="G11" s="28">
        <v>500</v>
      </c>
    </row>
    <row r="12" spans="1:7" ht="11.25" customHeight="1">
      <c r="A12" s="3"/>
      <c r="B12" s="25" t="s">
        <v>3</v>
      </c>
      <c r="C12" s="105" t="s">
        <v>52</v>
      </c>
      <c r="D12" s="4"/>
      <c r="E12" s="30" t="s">
        <v>4</v>
      </c>
      <c r="F12" s="31"/>
      <c r="G12" s="28">
        <f>G9*G11</f>
        <v>1250000</v>
      </c>
    </row>
    <row r="13" spans="1:7" ht="11.25" customHeight="1">
      <c r="A13" s="3"/>
      <c r="B13" s="25" t="s">
        <v>5</v>
      </c>
      <c r="C13" s="106" t="s">
        <v>96</v>
      </c>
      <c r="D13" s="4"/>
      <c r="E13" s="97" t="s">
        <v>6</v>
      </c>
      <c r="F13" s="98"/>
      <c r="G13" s="32" t="s">
        <v>57</v>
      </c>
    </row>
    <row r="14" spans="1:7" ht="27.75" customHeight="1">
      <c r="A14" s="3"/>
      <c r="B14" s="25" t="s">
        <v>7</v>
      </c>
      <c r="C14" s="107" t="s">
        <v>97</v>
      </c>
      <c r="D14" s="4"/>
      <c r="E14" s="97" t="s">
        <v>8</v>
      </c>
      <c r="F14" s="98"/>
      <c r="G14" s="29" t="s">
        <v>80</v>
      </c>
    </row>
    <row r="15" spans="1:7" ht="27.75" customHeight="1">
      <c r="A15" s="3"/>
      <c r="B15" s="25" t="s">
        <v>9</v>
      </c>
      <c r="C15" s="27" t="s">
        <v>95</v>
      </c>
      <c r="D15" s="4"/>
      <c r="E15" s="101" t="s">
        <v>10</v>
      </c>
      <c r="F15" s="102"/>
      <c r="G15" s="32" t="s">
        <v>58</v>
      </c>
    </row>
    <row r="16" spans="1:7" ht="12" customHeight="1">
      <c r="A16" s="3"/>
      <c r="B16" s="15"/>
      <c r="C16" s="16"/>
      <c r="D16" s="4"/>
      <c r="E16" s="4"/>
      <c r="F16" s="4"/>
      <c r="G16" s="17"/>
    </row>
    <row r="17" spans="1:8" ht="12" customHeight="1">
      <c r="A17" s="3"/>
      <c r="B17" s="103" t="s">
        <v>65</v>
      </c>
      <c r="C17" s="104"/>
      <c r="D17" s="104"/>
      <c r="E17" s="104"/>
      <c r="F17" s="104"/>
      <c r="G17" s="104"/>
    </row>
    <row r="18" spans="1:8" ht="12" customHeight="1">
      <c r="A18" s="3"/>
      <c r="B18" s="4"/>
      <c r="C18" s="18"/>
      <c r="D18" s="18"/>
      <c r="E18" s="18"/>
      <c r="F18" s="4"/>
      <c r="G18" s="4"/>
    </row>
    <row r="19" spans="1:8" ht="12" customHeight="1">
      <c r="A19" s="3"/>
      <c r="B19" s="33" t="s">
        <v>11</v>
      </c>
      <c r="C19" s="19"/>
      <c r="D19" s="19"/>
      <c r="E19" s="19"/>
      <c r="F19" s="19"/>
      <c r="G19" s="19"/>
    </row>
    <row r="20" spans="1:8" ht="24" customHeight="1">
      <c r="A20" s="3"/>
      <c r="B20" s="34" t="s">
        <v>12</v>
      </c>
      <c r="C20" s="34" t="s">
        <v>13</v>
      </c>
      <c r="D20" s="34" t="s">
        <v>54</v>
      </c>
      <c r="E20" s="34" t="s">
        <v>15</v>
      </c>
      <c r="F20" s="34" t="s">
        <v>16</v>
      </c>
      <c r="G20" s="34" t="s">
        <v>17</v>
      </c>
    </row>
    <row r="21" spans="1:8" ht="12.75" customHeight="1">
      <c r="A21" s="3"/>
      <c r="B21" s="35" t="s">
        <v>68</v>
      </c>
      <c r="C21" s="37" t="s">
        <v>18</v>
      </c>
      <c r="D21" s="38">
        <v>1</v>
      </c>
      <c r="E21" s="37" t="s">
        <v>80</v>
      </c>
      <c r="F21" s="39">
        <v>30000</v>
      </c>
      <c r="G21" s="39">
        <f t="shared" ref="G21:G27" si="0">F21*D21</f>
        <v>30000</v>
      </c>
    </row>
    <row r="22" spans="1:8" ht="15">
      <c r="A22" s="3"/>
      <c r="B22" s="35" t="s">
        <v>69</v>
      </c>
      <c r="C22" s="37" t="s">
        <v>18</v>
      </c>
      <c r="D22" s="38">
        <v>0.4</v>
      </c>
      <c r="E22" s="37" t="s">
        <v>80</v>
      </c>
      <c r="F22" s="39">
        <v>30000</v>
      </c>
      <c r="G22" s="39">
        <f t="shared" si="0"/>
        <v>12000</v>
      </c>
      <c r="H22" s="5"/>
    </row>
    <row r="23" spans="1:8" ht="12.75" customHeight="1">
      <c r="A23" s="3"/>
      <c r="B23" s="35" t="s">
        <v>70</v>
      </c>
      <c r="C23" s="37" t="s">
        <v>18</v>
      </c>
      <c r="D23" s="38">
        <v>0.15</v>
      </c>
      <c r="E23" s="37" t="s">
        <v>80</v>
      </c>
      <c r="F23" s="39">
        <v>30000</v>
      </c>
      <c r="G23" s="39">
        <f t="shared" si="0"/>
        <v>4500</v>
      </c>
      <c r="H23" s="5"/>
    </row>
    <row r="24" spans="1:8" ht="12.75" customHeight="1">
      <c r="A24" s="3"/>
      <c r="B24" s="35" t="s">
        <v>71</v>
      </c>
      <c r="C24" s="37" t="s">
        <v>18</v>
      </c>
      <c r="D24" s="38">
        <v>0.15</v>
      </c>
      <c r="E24" s="37" t="s">
        <v>80</v>
      </c>
      <c r="F24" s="39">
        <v>30000</v>
      </c>
      <c r="G24" s="39">
        <f t="shared" si="0"/>
        <v>4500</v>
      </c>
      <c r="H24" s="5"/>
    </row>
    <row r="25" spans="1:8" ht="12.75" customHeight="1">
      <c r="A25" s="3"/>
      <c r="B25" s="35" t="s">
        <v>81</v>
      </c>
      <c r="C25" s="37" t="s">
        <v>18</v>
      </c>
      <c r="D25" s="38">
        <v>0.5</v>
      </c>
      <c r="E25" s="37" t="s">
        <v>80</v>
      </c>
      <c r="F25" s="39">
        <v>30000</v>
      </c>
      <c r="G25" s="39">
        <f t="shared" si="0"/>
        <v>15000</v>
      </c>
      <c r="H25" s="5"/>
    </row>
    <row r="26" spans="1:8" ht="12.75" customHeight="1">
      <c r="A26" s="3"/>
      <c r="B26" s="35" t="s">
        <v>72</v>
      </c>
      <c r="C26" s="37" t="s">
        <v>18</v>
      </c>
      <c r="D26" s="38">
        <v>2</v>
      </c>
      <c r="E26" s="37" t="s">
        <v>80</v>
      </c>
      <c r="F26" s="39">
        <v>30000</v>
      </c>
      <c r="G26" s="39">
        <f t="shared" si="0"/>
        <v>60000</v>
      </c>
      <c r="H26" s="5"/>
    </row>
    <row r="27" spans="1:8" ht="25.5" customHeight="1">
      <c r="A27" s="3"/>
      <c r="B27" s="94" t="s">
        <v>73</v>
      </c>
      <c r="C27" s="40" t="s">
        <v>18</v>
      </c>
      <c r="D27" s="41">
        <v>2</v>
      </c>
      <c r="E27" s="37" t="s">
        <v>80</v>
      </c>
      <c r="F27" s="39">
        <v>30000</v>
      </c>
      <c r="G27" s="42">
        <f t="shared" si="0"/>
        <v>60000</v>
      </c>
      <c r="H27" s="5"/>
    </row>
    <row r="28" spans="1:8" ht="12.75" customHeight="1">
      <c r="A28" s="3"/>
      <c r="B28" s="46" t="s">
        <v>19</v>
      </c>
      <c r="C28" s="43"/>
      <c r="D28" s="43"/>
      <c r="E28" s="43"/>
      <c r="F28" s="44"/>
      <c r="G28" s="45">
        <f>SUM(G21:G27)</f>
        <v>186000</v>
      </c>
    </row>
    <row r="29" spans="1:8" ht="12" customHeight="1">
      <c r="A29" s="3"/>
      <c r="B29" s="4"/>
      <c r="C29" s="4"/>
      <c r="D29" s="4"/>
      <c r="E29" s="4"/>
      <c r="F29" s="20"/>
      <c r="G29" s="20"/>
    </row>
    <row r="30" spans="1:8" ht="12" customHeight="1">
      <c r="A30" s="3"/>
      <c r="B30" s="33" t="s">
        <v>20</v>
      </c>
      <c r="C30" s="21"/>
      <c r="D30" s="21"/>
      <c r="E30" s="21"/>
      <c r="F30" s="19"/>
      <c r="G30" s="19"/>
    </row>
    <row r="31" spans="1:8" ht="24" customHeight="1">
      <c r="A31" s="3"/>
      <c r="B31" s="47" t="s">
        <v>12</v>
      </c>
      <c r="C31" s="34" t="s">
        <v>13</v>
      </c>
      <c r="D31" s="34" t="s">
        <v>14</v>
      </c>
      <c r="E31" s="47" t="s">
        <v>15</v>
      </c>
      <c r="F31" s="34" t="s">
        <v>16</v>
      </c>
      <c r="G31" s="47" t="s">
        <v>17</v>
      </c>
    </row>
    <row r="32" spans="1:8" ht="12" customHeight="1">
      <c r="A32" s="3"/>
      <c r="B32" s="48" t="s">
        <v>74</v>
      </c>
      <c r="C32" s="49"/>
      <c r="D32" s="49"/>
      <c r="E32" s="49"/>
      <c r="F32" s="48"/>
      <c r="G32" s="48"/>
    </row>
    <row r="33" spans="1:11" ht="12" customHeight="1">
      <c r="A33" s="3"/>
      <c r="B33" s="46" t="s">
        <v>21</v>
      </c>
      <c r="C33" s="43"/>
      <c r="D33" s="43"/>
      <c r="E33" s="43"/>
      <c r="F33" s="44"/>
      <c r="G33" s="44"/>
    </row>
    <row r="34" spans="1:11" ht="12" customHeight="1">
      <c r="A34" s="3"/>
      <c r="B34" s="4"/>
      <c r="C34" s="4"/>
      <c r="D34" s="4"/>
      <c r="E34" s="4"/>
      <c r="F34" s="20"/>
      <c r="G34" s="20"/>
    </row>
    <row r="35" spans="1:11" ht="12" customHeight="1">
      <c r="A35" s="3"/>
      <c r="B35" s="33" t="s">
        <v>22</v>
      </c>
      <c r="C35" s="21"/>
      <c r="D35" s="21"/>
      <c r="E35" s="21"/>
      <c r="F35" s="19"/>
      <c r="G35" s="19"/>
    </row>
    <row r="36" spans="1:11" ht="24" customHeight="1">
      <c r="A36" s="3"/>
      <c r="B36" s="47" t="s">
        <v>12</v>
      </c>
      <c r="C36" s="47" t="s">
        <v>13</v>
      </c>
      <c r="D36" s="47" t="s">
        <v>55</v>
      </c>
      <c r="E36" s="47" t="s">
        <v>15</v>
      </c>
      <c r="F36" s="34" t="s">
        <v>16</v>
      </c>
      <c r="G36" s="47" t="s">
        <v>17</v>
      </c>
    </row>
    <row r="37" spans="1:11" ht="12.75" customHeight="1">
      <c r="A37" s="3"/>
      <c r="B37" s="35" t="s">
        <v>84</v>
      </c>
      <c r="C37" s="37" t="s">
        <v>62</v>
      </c>
      <c r="D37" s="38">
        <v>0.5</v>
      </c>
      <c r="E37" s="37" t="s">
        <v>80</v>
      </c>
      <c r="F37" s="39">
        <v>60000</v>
      </c>
      <c r="G37" s="39">
        <f>F37*D37</f>
        <v>30000</v>
      </c>
    </row>
    <row r="38" spans="1:11" ht="12.75" customHeight="1">
      <c r="A38" s="3"/>
      <c r="B38" s="35" t="s">
        <v>82</v>
      </c>
      <c r="C38" s="37" t="s">
        <v>62</v>
      </c>
      <c r="D38" s="38">
        <v>1</v>
      </c>
      <c r="E38" s="37" t="s">
        <v>80</v>
      </c>
      <c r="F38" s="39">
        <v>60000</v>
      </c>
      <c r="G38" s="39">
        <f>F38*D38</f>
        <v>60000</v>
      </c>
    </row>
    <row r="39" spans="1:11" ht="12.75" customHeight="1">
      <c r="A39" s="3"/>
      <c r="B39" s="35" t="s">
        <v>83</v>
      </c>
      <c r="C39" s="37" t="s">
        <v>62</v>
      </c>
      <c r="D39" s="38">
        <v>1</v>
      </c>
      <c r="E39" s="37" t="s">
        <v>80</v>
      </c>
      <c r="F39" s="39">
        <v>60000</v>
      </c>
      <c r="G39" s="39">
        <f>F39*D39</f>
        <v>60000</v>
      </c>
    </row>
    <row r="40" spans="1:11" ht="12.75" customHeight="1">
      <c r="A40" s="3"/>
      <c r="B40" s="46" t="s">
        <v>23</v>
      </c>
      <c r="C40" s="43"/>
      <c r="D40" s="43"/>
      <c r="E40" s="43"/>
      <c r="F40" s="44"/>
      <c r="G40" s="45">
        <f>SUM(G37:G39)</f>
        <v>150000</v>
      </c>
    </row>
    <row r="41" spans="1:11" ht="12" customHeight="1">
      <c r="A41" s="3"/>
      <c r="B41" s="4"/>
      <c r="C41" s="4"/>
      <c r="D41" s="4"/>
      <c r="E41" s="4"/>
      <c r="F41" s="20"/>
      <c r="G41" s="20"/>
    </row>
    <row r="42" spans="1:11" ht="12" customHeight="1">
      <c r="A42" s="3"/>
      <c r="B42" s="33" t="s">
        <v>24</v>
      </c>
      <c r="C42" s="21"/>
      <c r="D42" s="21"/>
      <c r="E42" s="21"/>
      <c r="F42" s="19"/>
      <c r="G42" s="19"/>
    </row>
    <row r="43" spans="1:11" ht="24" customHeight="1">
      <c r="A43" s="3"/>
      <c r="B43" s="34" t="s">
        <v>25</v>
      </c>
      <c r="C43" s="34" t="s">
        <v>26</v>
      </c>
      <c r="D43" s="34" t="s">
        <v>56</v>
      </c>
      <c r="E43" s="34" t="s">
        <v>15</v>
      </c>
      <c r="F43" s="34" t="s">
        <v>16</v>
      </c>
      <c r="G43" s="34" t="s">
        <v>17</v>
      </c>
      <c r="K43" s="2"/>
    </row>
    <row r="44" spans="1:11" ht="12.75" customHeight="1">
      <c r="A44" s="3"/>
      <c r="B44" s="35" t="s">
        <v>85</v>
      </c>
      <c r="C44" s="37" t="s">
        <v>90</v>
      </c>
      <c r="D44" s="38">
        <v>22.5</v>
      </c>
      <c r="E44" s="37" t="s">
        <v>94</v>
      </c>
      <c r="F44" s="50">
        <v>550</v>
      </c>
      <c r="G44" s="39">
        <f t="shared" ref="G44:G49" si="1">F44*D44</f>
        <v>12375</v>
      </c>
      <c r="K44" s="2"/>
    </row>
    <row r="45" spans="1:11" ht="12.75" customHeight="1">
      <c r="A45" s="3"/>
      <c r="B45" s="35" t="s">
        <v>86</v>
      </c>
      <c r="C45" s="37" t="s">
        <v>90</v>
      </c>
      <c r="D45" s="38">
        <v>10</v>
      </c>
      <c r="E45" s="37" t="s">
        <v>94</v>
      </c>
      <c r="F45" s="50">
        <v>1340</v>
      </c>
      <c r="G45" s="39">
        <f t="shared" si="1"/>
        <v>13400</v>
      </c>
      <c r="K45" s="2"/>
    </row>
    <row r="46" spans="1:11" ht="12.75" customHeight="1">
      <c r="A46" s="3"/>
      <c r="B46" s="35" t="s">
        <v>87</v>
      </c>
      <c r="C46" s="37" t="s">
        <v>90</v>
      </c>
      <c r="D46" s="38">
        <v>5</v>
      </c>
      <c r="E46" s="37" t="s">
        <v>94</v>
      </c>
      <c r="F46" s="50">
        <v>1440</v>
      </c>
      <c r="G46" s="39">
        <f t="shared" si="1"/>
        <v>7200</v>
      </c>
      <c r="K46" s="2"/>
    </row>
    <row r="47" spans="1:11" ht="12.75" customHeight="1">
      <c r="A47" s="3"/>
      <c r="B47" s="35" t="s">
        <v>88</v>
      </c>
      <c r="C47" s="37" t="s">
        <v>90</v>
      </c>
      <c r="D47" s="38">
        <v>50</v>
      </c>
      <c r="E47" s="37" t="s">
        <v>92</v>
      </c>
      <c r="F47" s="50">
        <v>250</v>
      </c>
      <c r="G47" s="39">
        <f t="shared" si="1"/>
        <v>12500</v>
      </c>
      <c r="K47" s="2"/>
    </row>
    <row r="48" spans="1:11" ht="12.75" customHeight="1">
      <c r="A48" s="3"/>
      <c r="B48" s="36" t="s">
        <v>89</v>
      </c>
      <c r="C48" s="40" t="s">
        <v>91</v>
      </c>
      <c r="D48" s="41">
        <v>0.2</v>
      </c>
      <c r="E48" s="40" t="s">
        <v>94</v>
      </c>
      <c r="F48" s="50">
        <v>13000</v>
      </c>
      <c r="G48" s="39">
        <f t="shared" si="1"/>
        <v>2600</v>
      </c>
      <c r="K48" s="2"/>
    </row>
    <row r="49" spans="1:255" ht="12.75" customHeight="1">
      <c r="A49" s="3"/>
      <c r="B49" s="36" t="s">
        <v>59</v>
      </c>
      <c r="C49" s="37" t="s">
        <v>90</v>
      </c>
      <c r="D49" s="38">
        <v>1</v>
      </c>
      <c r="E49" s="40" t="s">
        <v>93</v>
      </c>
      <c r="F49" s="51">
        <v>30000</v>
      </c>
      <c r="G49" s="39">
        <f t="shared" si="1"/>
        <v>30000</v>
      </c>
    </row>
    <row r="50" spans="1:255" ht="13.5" customHeight="1">
      <c r="A50" s="3"/>
      <c r="B50" s="46" t="s">
        <v>28</v>
      </c>
      <c r="C50" s="43"/>
      <c r="D50" s="43"/>
      <c r="E50" s="43"/>
      <c r="F50" s="44"/>
      <c r="G50" s="45">
        <f>SUM(G44:G49)</f>
        <v>78075</v>
      </c>
    </row>
    <row r="51" spans="1:255" ht="12" customHeight="1">
      <c r="A51" s="3"/>
      <c r="B51" s="4"/>
      <c r="C51" s="4"/>
      <c r="D51" s="4"/>
      <c r="E51" s="22"/>
      <c r="F51" s="20"/>
      <c r="G51" s="20"/>
    </row>
    <row r="52" spans="1:255" ht="12" customHeight="1">
      <c r="A52" s="3"/>
      <c r="B52" s="33" t="s">
        <v>29</v>
      </c>
      <c r="C52" s="21"/>
      <c r="D52" s="21"/>
      <c r="E52" s="21"/>
      <c r="F52" s="19"/>
      <c r="G52" s="19"/>
    </row>
    <row r="53" spans="1:255" ht="24" customHeight="1">
      <c r="A53" s="3"/>
      <c r="B53" s="47" t="s">
        <v>30</v>
      </c>
      <c r="C53" s="34" t="s">
        <v>26</v>
      </c>
      <c r="D53" s="34" t="s">
        <v>27</v>
      </c>
      <c r="E53" s="47" t="s">
        <v>15</v>
      </c>
      <c r="F53" s="34" t="s">
        <v>16</v>
      </c>
      <c r="G53" s="47" t="s">
        <v>17</v>
      </c>
    </row>
    <row r="54" spans="1:255" ht="12.75" customHeight="1">
      <c r="A54" s="3"/>
      <c r="B54" s="52" t="s">
        <v>74</v>
      </c>
      <c r="C54" s="53"/>
      <c r="D54" s="53"/>
      <c r="E54" s="54"/>
      <c r="F54" s="55"/>
      <c r="G54" s="55"/>
    </row>
    <row r="55" spans="1:255" ht="13.5" customHeight="1">
      <c r="A55" s="3"/>
      <c r="B55" s="46" t="s">
        <v>31</v>
      </c>
      <c r="C55" s="43"/>
      <c r="D55" s="43"/>
      <c r="E55" s="43"/>
      <c r="F55" s="44"/>
      <c r="G55" s="45"/>
    </row>
    <row r="56" spans="1:255" ht="12" customHeight="1">
      <c r="A56" s="3"/>
      <c r="B56" s="4"/>
      <c r="C56" s="4"/>
      <c r="D56" s="4"/>
      <c r="E56" s="4"/>
      <c r="F56" s="20"/>
      <c r="G56" s="20"/>
    </row>
    <row r="57" spans="1:255" ht="12" customHeight="1">
      <c r="A57" s="3"/>
      <c r="B57" s="56" t="s">
        <v>32</v>
      </c>
      <c r="C57" s="57"/>
      <c r="D57" s="57"/>
      <c r="E57" s="57"/>
      <c r="F57" s="57"/>
      <c r="G57" s="58">
        <f>G28+G40+G50+G55</f>
        <v>414075</v>
      </c>
    </row>
    <row r="58" spans="1:255" ht="12" customHeight="1">
      <c r="A58" s="3"/>
      <c r="B58" s="59" t="s">
        <v>33</v>
      </c>
      <c r="C58" s="7"/>
      <c r="D58" s="7"/>
      <c r="E58" s="7"/>
      <c r="F58" s="7"/>
      <c r="G58" s="60">
        <f>G57*0.05</f>
        <v>20703.75</v>
      </c>
    </row>
    <row r="59" spans="1:255" ht="12" customHeight="1">
      <c r="A59" s="3"/>
      <c r="B59" s="61" t="s">
        <v>34</v>
      </c>
      <c r="C59" s="6"/>
      <c r="D59" s="6"/>
      <c r="E59" s="6"/>
      <c r="F59" s="6"/>
      <c r="G59" s="62">
        <f>G58+G57</f>
        <v>434778.75</v>
      </c>
    </row>
    <row r="60" spans="1:255" ht="12" customHeight="1">
      <c r="A60" s="3"/>
      <c r="B60" s="59" t="s">
        <v>35</v>
      </c>
      <c r="C60" s="7"/>
      <c r="D60" s="7"/>
      <c r="E60" s="7"/>
      <c r="F60" s="7"/>
      <c r="G60" s="60">
        <f>G12</f>
        <v>1250000</v>
      </c>
    </row>
    <row r="61" spans="1:255" ht="12" customHeight="1">
      <c r="A61" s="3"/>
      <c r="B61" s="63" t="s">
        <v>36</v>
      </c>
      <c r="C61" s="64"/>
      <c r="D61" s="64"/>
      <c r="E61" s="64"/>
      <c r="F61" s="64"/>
      <c r="G61" s="65">
        <f>G60-G59</f>
        <v>815221.25</v>
      </c>
    </row>
    <row r="62" spans="1:255" s="69" customFormat="1" ht="12" customHeight="1">
      <c r="A62" s="9"/>
      <c r="B62" s="10" t="s">
        <v>75</v>
      </c>
      <c r="C62" s="8"/>
      <c r="D62" s="8"/>
      <c r="E62" s="8"/>
      <c r="F62" s="8"/>
      <c r="G62" s="66"/>
      <c r="H62" s="67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8"/>
      <c r="FJ62" s="68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8"/>
      <c r="FY62" s="68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8"/>
      <c r="GN62" s="68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8"/>
      <c r="HC62" s="68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8"/>
      <c r="HR62" s="68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8"/>
      <c r="IG62" s="68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8"/>
    </row>
    <row r="63" spans="1:255" s="69" customFormat="1" ht="12" customHeight="1" thickBot="1">
      <c r="A63" s="9"/>
      <c r="B63" s="11"/>
      <c r="C63" s="8"/>
      <c r="D63" s="8"/>
      <c r="E63" s="8"/>
      <c r="F63" s="8"/>
      <c r="G63" s="66"/>
      <c r="H63" s="67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8"/>
      <c r="EU63" s="68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8"/>
      <c r="FJ63" s="68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8"/>
      <c r="FY63" s="68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8"/>
      <c r="GN63" s="68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8"/>
      <c r="HC63" s="68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8"/>
      <c r="HR63" s="68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8"/>
      <c r="IG63" s="68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8"/>
    </row>
    <row r="64" spans="1:255" s="69" customFormat="1" ht="12" customHeight="1">
      <c r="A64" s="9"/>
      <c r="B64" s="72" t="s">
        <v>64</v>
      </c>
      <c r="C64" s="73"/>
      <c r="D64" s="73"/>
      <c r="E64" s="74"/>
      <c r="F64" s="9"/>
      <c r="G64" s="66"/>
      <c r="H64" s="67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8"/>
      <c r="EU64" s="68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8"/>
      <c r="FJ64" s="68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8"/>
      <c r="FY64" s="68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8"/>
      <c r="GN64" s="68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8"/>
      <c r="HC64" s="68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8"/>
      <c r="HR64" s="68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8"/>
      <c r="IG64" s="68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8"/>
    </row>
    <row r="65" spans="1:255" s="69" customFormat="1" ht="12" customHeight="1">
      <c r="A65" s="9"/>
      <c r="B65" s="75" t="s">
        <v>37</v>
      </c>
      <c r="C65" s="9"/>
      <c r="D65" s="9"/>
      <c r="E65" s="76"/>
      <c r="F65" s="9"/>
      <c r="G65" s="66"/>
      <c r="H65" s="67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8"/>
      <c r="EU65" s="68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8"/>
      <c r="FJ65" s="68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8"/>
      <c r="FY65" s="68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8"/>
      <c r="GN65" s="68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8"/>
      <c r="HC65" s="68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8"/>
      <c r="HR65" s="68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8"/>
      <c r="IG65" s="68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8"/>
    </row>
    <row r="66" spans="1:255" s="69" customFormat="1" ht="12" customHeight="1">
      <c r="A66" s="9"/>
      <c r="B66" s="75" t="s">
        <v>38</v>
      </c>
      <c r="C66" s="9"/>
      <c r="D66" s="9"/>
      <c r="E66" s="76"/>
      <c r="F66" s="9"/>
      <c r="G66" s="66"/>
      <c r="H66" s="67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8"/>
      <c r="EU66" s="68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8"/>
      <c r="FJ66" s="68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8"/>
      <c r="FY66" s="68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8"/>
      <c r="GN66" s="68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8"/>
      <c r="HC66" s="68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8"/>
      <c r="HR66" s="68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8"/>
      <c r="IG66" s="68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8"/>
    </row>
    <row r="67" spans="1:255" s="69" customFormat="1" ht="12" customHeight="1">
      <c r="A67" s="9"/>
      <c r="B67" s="75" t="s">
        <v>39</v>
      </c>
      <c r="C67" s="9"/>
      <c r="D67" s="9"/>
      <c r="E67" s="76"/>
      <c r="F67" s="9"/>
      <c r="G67" s="66"/>
      <c r="H67" s="67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8"/>
      <c r="EU67" s="68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8"/>
      <c r="FJ67" s="68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8"/>
      <c r="FY67" s="68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8"/>
      <c r="GN67" s="68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8"/>
      <c r="HC67" s="68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8"/>
      <c r="HR67" s="68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8"/>
      <c r="IG67" s="68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8"/>
    </row>
    <row r="68" spans="1:255" s="69" customFormat="1" ht="12" customHeight="1">
      <c r="A68" s="9"/>
      <c r="B68" s="75" t="s">
        <v>40</v>
      </c>
      <c r="C68" s="9"/>
      <c r="D68" s="9"/>
      <c r="E68" s="76"/>
      <c r="F68" s="9"/>
      <c r="G68" s="66"/>
      <c r="H68" s="67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8"/>
      <c r="EU68" s="68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8"/>
      <c r="FJ68" s="68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8"/>
      <c r="FY68" s="68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8"/>
      <c r="GN68" s="68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8"/>
      <c r="HC68" s="68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8"/>
      <c r="HR68" s="68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8"/>
      <c r="IG68" s="68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8"/>
    </row>
    <row r="69" spans="1:255" s="69" customFormat="1" ht="12" customHeight="1">
      <c r="A69" s="9"/>
      <c r="B69" s="75" t="s">
        <v>41</v>
      </c>
      <c r="C69" s="9"/>
      <c r="D69" s="9"/>
      <c r="E69" s="76"/>
      <c r="F69" s="9"/>
      <c r="G69" s="66"/>
      <c r="H69" s="67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8"/>
      <c r="EU69" s="68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8"/>
      <c r="FJ69" s="68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8"/>
      <c r="FY69" s="68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8"/>
      <c r="GN69" s="68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8"/>
      <c r="HC69" s="68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8"/>
      <c r="HR69" s="68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8"/>
      <c r="IG69" s="68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8"/>
    </row>
    <row r="70" spans="1:255" s="69" customFormat="1" ht="12" customHeight="1" thickBot="1">
      <c r="A70" s="9"/>
      <c r="B70" s="77" t="s">
        <v>42</v>
      </c>
      <c r="C70" s="78"/>
      <c r="D70" s="78"/>
      <c r="E70" s="79"/>
      <c r="F70" s="9"/>
      <c r="G70" s="66"/>
      <c r="H70" s="67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8"/>
      <c r="EU70" s="68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8"/>
      <c r="FJ70" s="68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8"/>
      <c r="FY70" s="68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8"/>
      <c r="GN70" s="68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8"/>
      <c r="HC70" s="68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8"/>
      <c r="HR70" s="68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8"/>
      <c r="IG70" s="68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8"/>
    </row>
    <row r="71" spans="1:255" s="69" customFormat="1" ht="12" customHeight="1">
      <c r="A71" s="9"/>
      <c r="B71" s="11"/>
      <c r="C71" s="9"/>
      <c r="D71" s="9"/>
      <c r="E71" s="9"/>
      <c r="F71" s="9"/>
      <c r="G71" s="66"/>
      <c r="H71" s="67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8"/>
      <c r="FJ71" s="68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8"/>
      <c r="FY71" s="68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8"/>
      <c r="GN71" s="68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8"/>
      <c r="HC71" s="68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8"/>
      <c r="HR71" s="68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8"/>
      <c r="IG71" s="68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8"/>
    </row>
    <row r="72" spans="1:255" s="69" customFormat="1" ht="12" customHeight="1">
      <c r="A72" s="9"/>
      <c r="B72" s="95" t="s">
        <v>43</v>
      </c>
      <c r="C72" s="96"/>
      <c r="D72" s="80"/>
      <c r="E72" s="12"/>
      <c r="F72" s="12"/>
      <c r="G72" s="66"/>
      <c r="H72" s="67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8"/>
      <c r="EU72" s="68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8"/>
      <c r="FJ72" s="68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8"/>
      <c r="FY72" s="68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8"/>
      <c r="GN72" s="68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8"/>
      <c r="HC72" s="68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8"/>
      <c r="HR72" s="68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8"/>
      <c r="IG72" s="68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8"/>
    </row>
    <row r="73" spans="1:255" s="69" customFormat="1" ht="12" customHeight="1">
      <c r="A73" s="9"/>
      <c r="B73" s="81" t="s">
        <v>30</v>
      </c>
      <c r="C73" s="82" t="s">
        <v>44</v>
      </c>
      <c r="D73" s="83" t="s">
        <v>45</v>
      </c>
      <c r="E73" s="12"/>
      <c r="F73" s="12"/>
      <c r="G73" s="66"/>
      <c r="H73" s="67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8"/>
      <c r="EU73" s="68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8"/>
      <c r="FJ73" s="68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8"/>
      <c r="FY73" s="68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8"/>
      <c r="GN73" s="68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8"/>
      <c r="HC73" s="68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8"/>
      <c r="HR73" s="68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8"/>
      <c r="IG73" s="68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8"/>
    </row>
    <row r="74" spans="1:255" s="69" customFormat="1" ht="12" customHeight="1">
      <c r="A74" s="9"/>
      <c r="B74" s="84" t="s">
        <v>46</v>
      </c>
      <c r="C74" s="85">
        <f>G28</f>
        <v>186000</v>
      </c>
      <c r="D74" s="86">
        <f>(C74/C80)</f>
        <v>0.42780379675869623</v>
      </c>
      <c r="E74" s="12"/>
      <c r="F74" s="12"/>
      <c r="G74" s="66"/>
      <c r="H74" s="67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8"/>
      <c r="EU74" s="68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8"/>
      <c r="FJ74" s="68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8"/>
      <c r="FY74" s="68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8"/>
      <c r="GN74" s="68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8"/>
      <c r="HC74" s="68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8"/>
      <c r="HR74" s="68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8"/>
      <c r="IG74" s="68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8"/>
    </row>
    <row r="75" spans="1:255" s="69" customFormat="1" ht="12" customHeight="1">
      <c r="A75" s="9"/>
      <c r="B75" s="84" t="s">
        <v>47</v>
      </c>
      <c r="C75" s="87">
        <v>0</v>
      </c>
      <c r="D75" s="86">
        <v>0</v>
      </c>
      <c r="E75" s="12"/>
      <c r="F75" s="12"/>
      <c r="G75" s="66"/>
      <c r="H75" s="67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8"/>
      <c r="EU75" s="68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8"/>
      <c r="FJ75" s="68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8"/>
      <c r="FY75" s="68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8"/>
      <c r="GN75" s="68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8"/>
      <c r="HC75" s="68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8"/>
      <c r="HR75" s="68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8"/>
      <c r="IG75" s="68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8"/>
    </row>
    <row r="76" spans="1:255" s="69" customFormat="1" ht="12" customHeight="1">
      <c r="A76" s="9"/>
      <c r="B76" s="84" t="s">
        <v>48</v>
      </c>
      <c r="C76" s="85">
        <f>G40</f>
        <v>150000</v>
      </c>
      <c r="D76" s="86">
        <f>(C76/C80)</f>
        <v>0.34500306190217439</v>
      </c>
      <c r="E76" s="12"/>
      <c r="F76" s="12"/>
      <c r="G76" s="66"/>
      <c r="H76" s="67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8"/>
      <c r="EU76" s="68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8"/>
      <c r="FJ76" s="68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8"/>
      <c r="FY76" s="68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8"/>
      <c r="GN76" s="68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8"/>
      <c r="HC76" s="68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8"/>
      <c r="HR76" s="68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8"/>
      <c r="IG76" s="68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8"/>
    </row>
    <row r="77" spans="1:255" s="69" customFormat="1" ht="12" customHeight="1">
      <c r="A77" s="9"/>
      <c r="B77" s="84" t="s">
        <v>25</v>
      </c>
      <c r="C77" s="85">
        <f>G50</f>
        <v>78075</v>
      </c>
      <c r="D77" s="86">
        <f>(C77/C80)</f>
        <v>0.17957409372008176</v>
      </c>
      <c r="E77" s="12"/>
      <c r="F77" s="12"/>
      <c r="G77" s="66"/>
      <c r="H77" s="67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8"/>
      <c r="EU77" s="68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8"/>
      <c r="FJ77" s="68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8"/>
      <c r="FY77" s="68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8"/>
      <c r="GN77" s="68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8"/>
      <c r="HC77" s="68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8"/>
      <c r="HR77" s="68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8"/>
      <c r="IG77" s="68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8"/>
    </row>
    <row r="78" spans="1:255" s="69" customFormat="1" ht="12" customHeight="1">
      <c r="A78" s="9"/>
      <c r="B78" s="84" t="s">
        <v>49</v>
      </c>
      <c r="C78" s="88">
        <f>G55</f>
        <v>0</v>
      </c>
      <c r="D78" s="86">
        <f>(C78/C80)</f>
        <v>0</v>
      </c>
      <c r="E78" s="13"/>
      <c r="F78" s="13"/>
      <c r="G78" s="66"/>
      <c r="H78" s="67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8"/>
      <c r="EU78" s="68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8"/>
      <c r="FJ78" s="68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8"/>
      <c r="FY78" s="68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8"/>
      <c r="GN78" s="68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8"/>
      <c r="HR78" s="68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8"/>
      <c r="IG78" s="68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8"/>
    </row>
    <row r="79" spans="1:255" s="69" customFormat="1" ht="12" customHeight="1">
      <c r="A79" s="9"/>
      <c r="B79" s="84" t="s">
        <v>50</v>
      </c>
      <c r="C79" s="88">
        <f>G58</f>
        <v>20703.75</v>
      </c>
      <c r="D79" s="86">
        <f>(C79/C80)</f>
        <v>4.7619047619047616E-2</v>
      </c>
      <c r="E79" s="13"/>
      <c r="F79" s="13"/>
      <c r="G79" s="66"/>
      <c r="H79" s="67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8"/>
      <c r="EU79" s="68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8"/>
      <c r="FJ79" s="68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8"/>
      <c r="FY79" s="68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8"/>
      <c r="GN79" s="68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8"/>
      <c r="HC79" s="68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8"/>
      <c r="HR79" s="68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8"/>
      <c r="IG79" s="68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8"/>
    </row>
    <row r="80" spans="1:255" s="69" customFormat="1" ht="12" customHeight="1">
      <c r="A80" s="9"/>
      <c r="B80" s="81" t="s">
        <v>76</v>
      </c>
      <c r="C80" s="89">
        <f>SUM(C74:C79)</f>
        <v>434778.75</v>
      </c>
      <c r="D80" s="90">
        <f>SUM(D74:D79)</f>
        <v>1</v>
      </c>
      <c r="E80" s="13"/>
      <c r="F80" s="13"/>
      <c r="G80" s="66"/>
      <c r="H80" s="67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8"/>
      <c r="EU80" s="68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8"/>
      <c r="FJ80" s="68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8"/>
      <c r="FY80" s="68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8"/>
      <c r="GN80" s="68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8"/>
      <c r="HC80" s="68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8"/>
      <c r="HR80" s="68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8"/>
      <c r="IG80" s="68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8"/>
    </row>
    <row r="81" spans="1:255" s="69" customFormat="1" ht="12" customHeight="1">
      <c r="A81" s="9"/>
      <c r="B81" s="11"/>
      <c r="C81" s="8"/>
      <c r="D81" s="8"/>
      <c r="E81" s="8"/>
      <c r="F81" s="8"/>
      <c r="G81" s="66"/>
      <c r="H81" s="67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8"/>
      <c r="EU81" s="68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8"/>
      <c r="FJ81" s="68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8"/>
      <c r="FY81" s="68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8"/>
      <c r="GN81" s="68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8"/>
      <c r="HC81" s="68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8"/>
      <c r="HR81" s="68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8"/>
      <c r="IG81" s="68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8"/>
    </row>
    <row r="82" spans="1:255" s="69" customFormat="1" ht="12" customHeight="1">
      <c r="A82" s="9"/>
      <c r="B82" s="70"/>
      <c r="C82" s="8"/>
      <c r="D82" s="8"/>
      <c r="E82" s="8"/>
      <c r="F82" s="8"/>
      <c r="G82" s="66"/>
      <c r="H82" s="67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8"/>
      <c r="EU82" s="68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8"/>
      <c r="FJ82" s="68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8"/>
      <c r="FY82" s="68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8"/>
      <c r="GN82" s="68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8"/>
      <c r="HC82" s="68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8"/>
      <c r="HR82" s="68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8"/>
      <c r="IG82" s="68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8"/>
    </row>
    <row r="83" spans="1:255" s="69" customFormat="1" ht="12" customHeight="1">
      <c r="A83" s="9"/>
      <c r="B83" s="91"/>
      <c r="C83" s="92" t="s">
        <v>79</v>
      </c>
      <c r="D83" s="91"/>
      <c r="E83" s="91"/>
      <c r="F83" s="13"/>
      <c r="G83" s="66"/>
      <c r="H83" s="67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  <c r="EO83" s="68"/>
      <c r="EP83" s="68"/>
      <c r="EQ83" s="68"/>
      <c r="ER83" s="68"/>
      <c r="ES83" s="68"/>
      <c r="ET83" s="68"/>
      <c r="EU83" s="68"/>
      <c r="EV83" s="68"/>
      <c r="EW83" s="68"/>
      <c r="EX83" s="68"/>
      <c r="EY83" s="68"/>
      <c r="EZ83" s="68"/>
      <c r="FA83" s="68"/>
      <c r="FB83" s="68"/>
      <c r="FC83" s="68"/>
      <c r="FD83" s="68"/>
      <c r="FE83" s="68"/>
      <c r="FF83" s="68"/>
      <c r="FG83" s="68"/>
      <c r="FH83" s="68"/>
      <c r="FI83" s="68"/>
      <c r="FJ83" s="68"/>
      <c r="FK83" s="68"/>
      <c r="FL83" s="68"/>
      <c r="FM83" s="68"/>
      <c r="FN83" s="68"/>
      <c r="FO83" s="68"/>
      <c r="FP83" s="68"/>
      <c r="FQ83" s="68"/>
      <c r="FR83" s="68"/>
      <c r="FS83" s="68"/>
      <c r="FT83" s="68"/>
      <c r="FU83" s="68"/>
      <c r="FV83" s="68"/>
      <c r="FW83" s="68"/>
      <c r="FX83" s="68"/>
      <c r="FY83" s="68"/>
      <c r="FZ83" s="68"/>
      <c r="GA83" s="68"/>
      <c r="GB83" s="68"/>
      <c r="GC83" s="68"/>
      <c r="GD83" s="68"/>
      <c r="GE83" s="68"/>
      <c r="GF83" s="68"/>
      <c r="GG83" s="68"/>
      <c r="GH83" s="68"/>
      <c r="GI83" s="68"/>
      <c r="GJ83" s="68"/>
      <c r="GK83" s="68"/>
      <c r="GL83" s="68"/>
      <c r="GM83" s="68"/>
      <c r="GN83" s="68"/>
      <c r="GO83" s="68"/>
      <c r="GP83" s="68"/>
      <c r="GQ83" s="68"/>
      <c r="GR83" s="68"/>
      <c r="GS83" s="68"/>
      <c r="GT83" s="68"/>
      <c r="GU83" s="68"/>
      <c r="GV83" s="68"/>
      <c r="GW83" s="68"/>
      <c r="GX83" s="68"/>
      <c r="GY83" s="68"/>
      <c r="GZ83" s="68"/>
      <c r="HA83" s="68"/>
      <c r="HB83" s="68"/>
      <c r="HC83" s="68"/>
      <c r="HD83" s="68"/>
      <c r="HE83" s="68"/>
      <c r="HF83" s="68"/>
      <c r="HG83" s="68"/>
      <c r="HH83" s="68"/>
      <c r="HI83" s="68"/>
      <c r="HJ83" s="68"/>
      <c r="HK83" s="68"/>
      <c r="HL83" s="68"/>
      <c r="HM83" s="68"/>
      <c r="HN83" s="68"/>
      <c r="HO83" s="68"/>
      <c r="HP83" s="68"/>
      <c r="HQ83" s="68"/>
      <c r="HR83" s="68"/>
      <c r="HS83" s="68"/>
      <c r="HT83" s="68"/>
      <c r="HU83" s="68"/>
      <c r="HV83" s="68"/>
      <c r="HW83" s="68"/>
      <c r="HX83" s="68"/>
      <c r="HY83" s="68"/>
      <c r="HZ83" s="68"/>
      <c r="IA83" s="68"/>
      <c r="IB83" s="68"/>
      <c r="IC83" s="68"/>
      <c r="ID83" s="68"/>
      <c r="IE83" s="68"/>
      <c r="IF83" s="68"/>
      <c r="IG83" s="68"/>
      <c r="IH83" s="68"/>
      <c r="II83" s="68"/>
      <c r="IJ83" s="68"/>
      <c r="IK83" s="68"/>
      <c r="IL83" s="68"/>
      <c r="IM83" s="68"/>
      <c r="IN83" s="68"/>
      <c r="IO83" s="68"/>
      <c r="IP83" s="68"/>
      <c r="IQ83" s="68"/>
      <c r="IR83" s="68"/>
      <c r="IS83" s="68"/>
      <c r="IT83" s="68"/>
      <c r="IU83" s="68"/>
    </row>
    <row r="84" spans="1:255" s="69" customFormat="1" ht="12" customHeight="1">
      <c r="A84" s="9"/>
      <c r="B84" s="81" t="s">
        <v>77</v>
      </c>
      <c r="C84" s="93">
        <v>2000</v>
      </c>
      <c r="D84" s="93">
        <v>2500</v>
      </c>
      <c r="E84" s="93">
        <v>3000</v>
      </c>
      <c r="F84" s="14"/>
      <c r="G84" s="71"/>
      <c r="H84" s="67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  <c r="EO84" s="68"/>
      <c r="EP84" s="68"/>
      <c r="EQ84" s="68"/>
      <c r="ER84" s="68"/>
      <c r="ES84" s="68"/>
      <c r="ET84" s="68"/>
      <c r="EU84" s="68"/>
      <c r="EV84" s="68"/>
      <c r="EW84" s="68"/>
      <c r="EX84" s="68"/>
      <c r="EY84" s="68"/>
      <c r="EZ84" s="68"/>
      <c r="FA84" s="68"/>
      <c r="FB84" s="68"/>
      <c r="FC84" s="68"/>
      <c r="FD84" s="68"/>
      <c r="FE84" s="68"/>
      <c r="FF84" s="68"/>
      <c r="FG84" s="68"/>
      <c r="FH84" s="68"/>
      <c r="FI84" s="68"/>
      <c r="FJ84" s="68"/>
      <c r="FK84" s="68"/>
      <c r="FL84" s="68"/>
      <c r="FM84" s="68"/>
      <c r="FN84" s="68"/>
      <c r="FO84" s="68"/>
      <c r="FP84" s="68"/>
      <c r="FQ84" s="68"/>
      <c r="FR84" s="68"/>
      <c r="FS84" s="68"/>
      <c r="FT84" s="68"/>
      <c r="FU84" s="68"/>
      <c r="FV84" s="68"/>
      <c r="FW84" s="68"/>
      <c r="FX84" s="68"/>
      <c r="FY84" s="68"/>
      <c r="FZ84" s="68"/>
      <c r="GA84" s="68"/>
      <c r="GB84" s="68"/>
      <c r="GC84" s="68"/>
      <c r="GD84" s="68"/>
      <c r="GE84" s="68"/>
      <c r="GF84" s="68"/>
      <c r="GG84" s="68"/>
      <c r="GH84" s="68"/>
      <c r="GI84" s="68"/>
      <c r="GJ84" s="68"/>
      <c r="GK84" s="68"/>
      <c r="GL84" s="68"/>
      <c r="GM84" s="68"/>
      <c r="GN84" s="68"/>
      <c r="GO84" s="68"/>
      <c r="GP84" s="68"/>
      <c r="GQ84" s="68"/>
      <c r="GR84" s="68"/>
      <c r="GS84" s="68"/>
      <c r="GT84" s="68"/>
      <c r="GU84" s="68"/>
      <c r="GV84" s="68"/>
      <c r="GW84" s="68"/>
      <c r="GX84" s="68"/>
      <c r="GY84" s="68"/>
      <c r="GZ84" s="68"/>
      <c r="HA84" s="68"/>
      <c r="HB84" s="68"/>
      <c r="HC84" s="68"/>
      <c r="HD84" s="68"/>
      <c r="HE84" s="68"/>
      <c r="HF84" s="68"/>
      <c r="HG84" s="68"/>
      <c r="HH84" s="68"/>
      <c r="HI84" s="68"/>
      <c r="HJ84" s="68"/>
      <c r="HK84" s="68"/>
      <c r="HL84" s="68"/>
      <c r="HM84" s="68"/>
      <c r="HN84" s="68"/>
      <c r="HO84" s="68"/>
      <c r="HP84" s="68"/>
      <c r="HQ84" s="68"/>
      <c r="HR84" s="68"/>
      <c r="HS84" s="68"/>
      <c r="HT84" s="68"/>
      <c r="HU84" s="68"/>
      <c r="HV84" s="68"/>
      <c r="HW84" s="68"/>
      <c r="HX84" s="68"/>
      <c r="HY84" s="68"/>
      <c r="HZ84" s="68"/>
      <c r="IA84" s="68"/>
      <c r="IB84" s="68"/>
      <c r="IC84" s="68"/>
      <c r="ID84" s="68"/>
      <c r="IE84" s="68"/>
      <c r="IF84" s="68"/>
      <c r="IG84" s="68"/>
      <c r="IH84" s="68"/>
      <c r="II84" s="68"/>
      <c r="IJ84" s="68"/>
      <c r="IK84" s="68"/>
      <c r="IL84" s="68"/>
      <c r="IM84" s="68"/>
      <c r="IN84" s="68"/>
      <c r="IO84" s="68"/>
      <c r="IP84" s="68"/>
      <c r="IQ84" s="68"/>
      <c r="IR84" s="68"/>
      <c r="IS84" s="68"/>
      <c r="IT84" s="68"/>
      <c r="IU84" s="68"/>
    </row>
    <row r="85" spans="1:255" s="69" customFormat="1" ht="12" customHeight="1">
      <c r="A85" s="9"/>
      <c r="B85" s="81" t="s">
        <v>78</v>
      </c>
      <c r="C85" s="93">
        <f>(G59/C84)</f>
        <v>217.389375</v>
      </c>
      <c r="D85" s="93">
        <f>C80/D84</f>
        <v>173.91149999999999</v>
      </c>
      <c r="E85" s="93">
        <f>(G59/E84)</f>
        <v>144.92625000000001</v>
      </c>
      <c r="F85" s="14"/>
      <c r="G85" s="71"/>
      <c r="H85" s="67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  <c r="EO85" s="68"/>
      <c r="EP85" s="68"/>
      <c r="EQ85" s="68"/>
      <c r="ER85" s="68"/>
      <c r="ES85" s="68"/>
      <c r="ET85" s="68"/>
      <c r="EU85" s="68"/>
      <c r="EV85" s="68"/>
      <c r="EW85" s="68"/>
      <c r="EX85" s="68"/>
      <c r="EY85" s="68"/>
      <c r="EZ85" s="68"/>
      <c r="FA85" s="68"/>
      <c r="FB85" s="68"/>
      <c r="FC85" s="68"/>
      <c r="FD85" s="68"/>
      <c r="FE85" s="68"/>
      <c r="FF85" s="68"/>
      <c r="FG85" s="68"/>
      <c r="FH85" s="68"/>
      <c r="FI85" s="68"/>
      <c r="FJ85" s="68"/>
      <c r="FK85" s="68"/>
      <c r="FL85" s="68"/>
      <c r="FM85" s="68"/>
      <c r="FN85" s="68"/>
      <c r="FO85" s="68"/>
      <c r="FP85" s="68"/>
      <c r="FQ85" s="68"/>
      <c r="FR85" s="68"/>
      <c r="FS85" s="68"/>
      <c r="FT85" s="68"/>
      <c r="FU85" s="68"/>
      <c r="FV85" s="68"/>
      <c r="FW85" s="68"/>
      <c r="FX85" s="68"/>
      <c r="FY85" s="68"/>
      <c r="FZ85" s="68"/>
      <c r="GA85" s="68"/>
      <c r="GB85" s="68"/>
      <c r="GC85" s="68"/>
      <c r="GD85" s="68"/>
      <c r="GE85" s="68"/>
      <c r="GF85" s="68"/>
      <c r="GG85" s="68"/>
      <c r="GH85" s="68"/>
      <c r="GI85" s="68"/>
      <c r="GJ85" s="68"/>
      <c r="GK85" s="68"/>
      <c r="GL85" s="68"/>
      <c r="GM85" s="68"/>
      <c r="GN85" s="68"/>
      <c r="GO85" s="68"/>
      <c r="GP85" s="68"/>
      <c r="GQ85" s="68"/>
      <c r="GR85" s="68"/>
      <c r="GS85" s="68"/>
      <c r="GT85" s="68"/>
      <c r="GU85" s="68"/>
      <c r="GV85" s="68"/>
      <c r="GW85" s="68"/>
      <c r="GX85" s="68"/>
      <c r="GY85" s="68"/>
      <c r="GZ85" s="68"/>
      <c r="HA85" s="68"/>
      <c r="HB85" s="68"/>
      <c r="HC85" s="68"/>
      <c r="HD85" s="68"/>
      <c r="HE85" s="68"/>
      <c r="HF85" s="68"/>
      <c r="HG85" s="68"/>
      <c r="HH85" s="68"/>
      <c r="HI85" s="68"/>
      <c r="HJ85" s="68"/>
      <c r="HK85" s="68"/>
      <c r="HL85" s="68"/>
      <c r="HM85" s="68"/>
      <c r="HN85" s="68"/>
      <c r="HO85" s="68"/>
      <c r="HP85" s="68"/>
      <c r="HQ85" s="68"/>
      <c r="HR85" s="68"/>
      <c r="HS85" s="68"/>
      <c r="HT85" s="68"/>
      <c r="HU85" s="68"/>
      <c r="HV85" s="68"/>
      <c r="HW85" s="68"/>
      <c r="HX85" s="68"/>
      <c r="HY85" s="68"/>
      <c r="HZ85" s="68"/>
      <c r="IA85" s="68"/>
      <c r="IB85" s="68"/>
      <c r="IC85" s="68"/>
      <c r="ID85" s="68"/>
      <c r="IE85" s="68"/>
      <c r="IF85" s="68"/>
      <c r="IG85" s="68"/>
      <c r="IH85" s="68"/>
      <c r="II85" s="68"/>
      <c r="IJ85" s="68"/>
      <c r="IK85" s="68"/>
      <c r="IL85" s="68"/>
      <c r="IM85" s="68"/>
      <c r="IN85" s="68"/>
      <c r="IO85" s="68"/>
      <c r="IP85" s="68"/>
      <c r="IQ85" s="68"/>
      <c r="IR85" s="68"/>
      <c r="IS85" s="68"/>
      <c r="IT85" s="68"/>
      <c r="IU85" s="68"/>
    </row>
    <row r="86" spans="1:255" s="69" customFormat="1" ht="12" customHeight="1">
      <c r="A86" s="9"/>
      <c r="B86" s="10" t="s">
        <v>51</v>
      </c>
      <c r="C86" s="9"/>
      <c r="D86" s="9"/>
      <c r="E86" s="9"/>
      <c r="F86" s="9"/>
      <c r="G86" s="9"/>
      <c r="H86" s="67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  <c r="EO86" s="68"/>
      <c r="EP86" s="68"/>
      <c r="EQ86" s="68"/>
      <c r="ER86" s="68"/>
      <c r="ES86" s="68"/>
      <c r="ET86" s="68"/>
      <c r="EU86" s="68"/>
      <c r="EV86" s="68"/>
      <c r="EW86" s="68"/>
      <c r="EX86" s="68"/>
      <c r="EY86" s="68"/>
      <c r="EZ86" s="68"/>
      <c r="FA86" s="68"/>
      <c r="FB86" s="68"/>
      <c r="FC86" s="68"/>
      <c r="FD86" s="68"/>
      <c r="FE86" s="68"/>
      <c r="FF86" s="68"/>
      <c r="FG86" s="68"/>
      <c r="FH86" s="68"/>
      <c r="FI86" s="68"/>
      <c r="FJ86" s="68"/>
      <c r="FK86" s="68"/>
      <c r="FL86" s="68"/>
      <c r="FM86" s="68"/>
      <c r="FN86" s="68"/>
      <c r="FO86" s="68"/>
      <c r="FP86" s="68"/>
      <c r="FQ86" s="68"/>
      <c r="FR86" s="68"/>
      <c r="FS86" s="68"/>
      <c r="FT86" s="68"/>
      <c r="FU86" s="68"/>
      <c r="FV86" s="68"/>
      <c r="FW86" s="68"/>
      <c r="FX86" s="68"/>
      <c r="FY86" s="68"/>
      <c r="FZ86" s="68"/>
      <c r="GA86" s="68"/>
      <c r="GB86" s="68"/>
      <c r="GC86" s="68"/>
      <c r="GD86" s="68"/>
      <c r="GE86" s="68"/>
      <c r="GF86" s="68"/>
      <c r="GG86" s="68"/>
      <c r="GH86" s="68"/>
      <c r="GI86" s="68"/>
      <c r="GJ86" s="68"/>
      <c r="GK86" s="68"/>
      <c r="GL86" s="68"/>
      <c r="GM86" s="68"/>
      <c r="GN86" s="68"/>
      <c r="GO86" s="68"/>
      <c r="GP86" s="68"/>
      <c r="GQ86" s="68"/>
      <c r="GR86" s="68"/>
      <c r="GS86" s="68"/>
      <c r="GT86" s="68"/>
      <c r="GU86" s="68"/>
      <c r="GV86" s="68"/>
      <c r="GW86" s="68"/>
      <c r="GX86" s="68"/>
      <c r="GY86" s="68"/>
      <c r="GZ86" s="68"/>
      <c r="HA86" s="68"/>
      <c r="HB86" s="68"/>
      <c r="HC86" s="68"/>
      <c r="HD86" s="68"/>
      <c r="HE86" s="68"/>
      <c r="HF86" s="68"/>
      <c r="HG86" s="68"/>
      <c r="HH86" s="68"/>
      <c r="HI86" s="68"/>
      <c r="HJ86" s="68"/>
      <c r="HK86" s="68"/>
      <c r="HL86" s="68"/>
      <c r="HM86" s="68"/>
      <c r="HN86" s="68"/>
      <c r="HO86" s="68"/>
      <c r="HP86" s="68"/>
      <c r="HQ86" s="68"/>
      <c r="HR86" s="68"/>
      <c r="HS86" s="68"/>
      <c r="HT86" s="68"/>
      <c r="HU86" s="68"/>
      <c r="HV86" s="68"/>
      <c r="HW86" s="68"/>
      <c r="HX86" s="68"/>
      <c r="HY86" s="68"/>
      <c r="HZ86" s="68"/>
      <c r="IA86" s="68"/>
      <c r="IB86" s="68"/>
      <c r="IC86" s="68"/>
      <c r="ID86" s="68"/>
      <c r="IE86" s="68"/>
      <c r="IF86" s="68"/>
      <c r="IG86" s="68"/>
      <c r="IH86" s="68"/>
      <c r="II86" s="68"/>
      <c r="IJ86" s="68"/>
      <c r="IK86" s="68"/>
      <c r="IL86" s="68"/>
      <c r="IM86" s="68"/>
      <c r="IN86" s="68"/>
      <c r="IO86" s="68"/>
      <c r="IP86" s="68"/>
      <c r="IQ86" s="68"/>
      <c r="IR86" s="68"/>
      <c r="IS86" s="68"/>
      <c r="IT86" s="68"/>
      <c r="IU86" s="68"/>
    </row>
    <row r="87" spans="1:255" s="69" customFormat="1" ht="12" customHeight="1">
      <c r="A87" s="67"/>
      <c r="B87" s="67"/>
      <c r="C87" s="67"/>
      <c r="D87" s="67"/>
      <c r="E87" s="67"/>
      <c r="F87" s="67"/>
      <c r="G87" s="67"/>
      <c r="H87" s="67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  <c r="EO87" s="68"/>
      <c r="EP87" s="68"/>
      <c r="EQ87" s="68"/>
      <c r="ER87" s="68"/>
      <c r="ES87" s="68"/>
      <c r="ET87" s="68"/>
      <c r="EU87" s="68"/>
      <c r="EV87" s="68"/>
      <c r="EW87" s="68"/>
      <c r="EX87" s="68"/>
      <c r="EY87" s="68"/>
      <c r="EZ87" s="68"/>
      <c r="FA87" s="68"/>
      <c r="FB87" s="68"/>
      <c r="FC87" s="68"/>
      <c r="FD87" s="68"/>
      <c r="FE87" s="68"/>
      <c r="FF87" s="68"/>
      <c r="FG87" s="68"/>
      <c r="FH87" s="68"/>
      <c r="FI87" s="68"/>
      <c r="FJ87" s="68"/>
      <c r="FK87" s="68"/>
      <c r="FL87" s="68"/>
      <c r="FM87" s="68"/>
      <c r="FN87" s="68"/>
      <c r="FO87" s="68"/>
      <c r="FP87" s="68"/>
      <c r="FQ87" s="68"/>
      <c r="FR87" s="68"/>
      <c r="FS87" s="68"/>
      <c r="FT87" s="68"/>
      <c r="FU87" s="68"/>
      <c r="FV87" s="68"/>
      <c r="FW87" s="68"/>
      <c r="FX87" s="68"/>
      <c r="FY87" s="68"/>
      <c r="FZ87" s="68"/>
      <c r="GA87" s="68"/>
      <c r="GB87" s="68"/>
      <c r="GC87" s="68"/>
      <c r="GD87" s="68"/>
      <c r="GE87" s="68"/>
      <c r="GF87" s="68"/>
      <c r="GG87" s="68"/>
      <c r="GH87" s="68"/>
      <c r="GI87" s="68"/>
      <c r="GJ87" s="68"/>
      <c r="GK87" s="68"/>
      <c r="GL87" s="68"/>
      <c r="GM87" s="68"/>
      <c r="GN87" s="68"/>
      <c r="GO87" s="68"/>
      <c r="GP87" s="68"/>
      <c r="GQ87" s="68"/>
      <c r="GR87" s="68"/>
      <c r="GS87" s="68"/>
      <c r="GT87" s="68"/>
      <c r="GU87" s="68"/>
      <c r="GV87" s="68"/>
      <c r="GW87" s="68"/>
      <c r="GX87" s="68"/>
      <c r="GY87" s="68"/>
      <c r="GZ87" s="68"/>
      <c r="HA87" s="68"/>
      <c r="HB87" s="68"/>
      <c r="HC87" s="68"/>
      <c r="HD87" s="68"/>
      <c r="HE87" s="68"/>
      <c r="HF87" s="68"/>
      <c r="HG87" s="68"/>
      <c r="HH87" s="68"/>
      <c r="HI87" s="68"/>
      <c r="HJ87" s="68"/>
      <c r="HK87" s="68"/>
      <c r="HL87" s="68"/>
      <c r="HM87" s="68"/>
      <c r="HN87" s="68"/>
      <c r="HO87" s="68"/>
      <c r="HP87" s="68"/>
      <c r="HQ87" s="68"/>
      <c r="HR87" s="68"/>
      <c r="HS87" s="68"/>
      <c r="HT87" s="68"/>
      <c r="HU87" s="68"/>
      <c r="HV87" s="68"/>
      <c r="HW87" s="68"/>
      <c r="HX87" s="68"/>
      <c r="HY87" s="68"/>
      <c r="HZ87" s="68"/>
      <c r="IA87" s="68"/>
      <c r="IB87" s="68"/>
      <c r="IC87" s="68"/>
      <c r="ID87" s="68"/>
      <c r="IE87" s="68"/>
      <c r="IF87" s="68"/>
      <c r="IG87" s="68"/>
      <c r="IH87" s="68"/>
      <c r="II87" s="68"/>
      <c r="IJ87" s="68"/>
      <c r="IK87" s="68"/>
      <c r="IL87" s="68"/>
      <c r="IM87" s="68"/>
      <c r="IN87" s="68"/>
      <c r="IO87" s="68"/>
      <c r="IP87" s="68"/>
      <c r="IQ87" s="68"/>
      <c r="IR87" s="68"/>
      <c r="IS87" s="68"/>
      <c r="IT87" s="68"/>
      <c r="IU87" s="68"/>
    </row>
  </sheetData>
  <mergeCells count="8">
    <mergeCell ref="B72:C72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scale="85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Hortalizas Foll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Aliaga Castro Carmen Aida</cp:lastModifiedBy>
  <cp:lastPrinted>2022-03-09T16:20:38Z</cp:lastPrinted>
  <dcterms:created xsi:type="dcterms:W3CDTF">2020-11-27T12:49:26Z</dcterms:created>
  <dcterms:modified xsi:type="dcterms:W3CDTF">2022-07-26T15:41:30Z</dcterms:modified>
</cp:coreProperties>
</file>