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LOS LAGOS/Agencia de Área Calbuco/"/>
    </mc:Choice>
  </mc:AlternateContent>
  <xr:revisionPtr revIDLastSave="2" documentId="11_BE1861AA53FB3AC840B2A75270B269C8FBAC8EDF" xr6:coauthVersionLast="47" xr6:coauthVersionMax="47" xr10:uidLastSave="{2BE4FFCC-33E6-4F8B-ADE4-551540598BFB}"/>
  <bookViews>
    <workbookView xWindow="-120" yWindow="-120" windowWidth="20730" windowHeight="11040" xr2:uid="{00000000-000D-0000-FFFF-FFFF00000000}"/>
  </bookViews>
  <sheets>
    <sheet name="HORTALIZ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D87" i="1" l="1"/>
  <c r="E87" i="1" s="1"/>
  <c r="G49" i="1"/>
  <c r="G22" i="1"/>
  <c r="G23" i="1"/>
  <c r="G24" i="1"/>
  <c r="G12" i="1"/>
  <c r="C87" i="1" l="1"/>
  <c r="G47" i="1"/>
  <c r="G27" i="1"/>
  <c r="C78" i="1" l="1"/>
  <c r="G57" i="1" l="1"/>
  <c r="C81" i="1" s="1"/>
  <c r="G51" i="1"/>
  <c r="G48" i="1"/>
  <c r="G46" i="1"/>
  <c r="G38" i="1"/>
  <c r="G37" i="1"/>
  <c r="G26" i="1"/>
  <c r="G25" i="1"/>
  <c r="G21" i="1"/>
  <c r="G28" i="1" s="1"/>
  <c r="G62" i="1"/>
  <c r="G52" i="1" l="1"/>
  <c r="C80" i="1" s="1"/>
  <c r="G39" i="1"/>
  <c r="C79" i="1" s="1"/>
  <c r="G59" i="1" l="1"/>
  <c r="G60" i="1" s="1"/>
  <c r="C77" i="1"/>
  <c r="G61" i="1" l="1"/>
  <c r="D88" i="1" s="1"/>
  <c r="C82" i="1"/>
  <c r="C83" i="1" s="1"/>
  <c r="E88" i="1" l="1"/>
  <c r="C88" i="1"/>
  <c r="D82" i="1"/>
  <c r="D80" i="1"/>
  <c r="D81" i="1"/>
  <c r="D79" i="1"/>
  <c r="G63" i="1"/>
  <c r="D77" i="1"/>
  <c r="D83" i="1" l="1"/>
</calcChain>
</file>

<file path=xl/sharedStrings.xml><?xml version="1.0" encoding="utf-8"?>
<sst xmlns="http://schemas.openxmlformats.org/spreadsheetml/2006/main" count="143" uniqueCount="99">
  <si>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</si>
  <si>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</si>
  <si>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</si>
  <si>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</si>
  <si>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</si>
  <si>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</si>
  <si>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</si>
  <si>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</si>
  <si>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</si>
  <si>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</si>
  <si>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</si>
  <si>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</si>
  <si>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</si>
  <si>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</si>
  <si>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</si>
  <si>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</si>
  <si>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</si>
  <si>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</si>
  <si>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</si>
  <si>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</si>
  <si>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</si>
  <si>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</si>
  <si>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</si>
  <si>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</si>
  <si>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</si>
  <si>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</si>
  <si>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</si>
  <si>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</si>
  <si>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</si>
  <si>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</si>
  <si>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</si>
  <si>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</si>
  <si>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</si>
  <si>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</si>
  <si>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</si>
  <si>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</si>
  <si>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</si>
  <si>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</si>
  <si>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</si>
  <si>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</si>
  <si>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</si>
  <si>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</si>
  <si>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</si>
  <si>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</si>
  <si>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</si>
  <si>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</si>
  <si>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</si>
  <si>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</si>
  <si>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</si>
  <si>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</si>
  <si>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</si>
  <si>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</si>
  <si>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</si>
  <si>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</si>
  <si>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</si>
  <si>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</si>
  <si>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</si>
  <si>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</si>
  <si>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</si>
  <si>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Nitromag</t>
  </si>
  <si>
    <t>Muriato de Potasio</t>
  </si>
  <si>
    <t>HORTALIZA EN GENERAL</t>
  </si>
  <si>
    <t>MEDIO</t>
  </si>
  <si>
    <t>Xa Los Lagos</t>
  </si>
  <si>
    <t>Todas</t>
  </si>
  <si>
    <t>Calbuco</t>
  </si>
  <si>
    <t>enero a dic</t>
  </si>
  <si>
    <t>CONSUMO FRESCO</t>
  </si>
  <si>
    <t>Enero-Diciembre</t>
  </si>
  <si>
    <t>PRECIO ESPERADO ($/Un)</t>
  </si>
  <si>
    <t>Melgadura</t>
  </si>
  <si>
    <t>Temporada</t>
  </si>
  <si>
    <t>Almacigo - Trasplante</t>
  </si>
  <si>
    <t>Mezcla Fertiliz. y otros</t>
  </si>
  <si>
    <t>Aplicación Biocidas (3)</t>
  </si>
  <si>
    <t>Riego</t>
  </si>
  <si>
    <t>Aporca, limpias, fertiliz.,otr</t>
  </si>
  <si>
    <t>Cosecha ,recolección,selección</t>
  </si>
  <si>
    <t>Rastraje</t>
  </si>
  <si>
    <t>Semilla especies de hojas y raiz</t>
  </si>
  <si>
    <t>Junio -Diciembre</t>
  </si>
  <si>
    <t>Sep-Octubre</t>
  </si>
  <si>
    <t>Superfosfato triple</t>
  </si>
  <si>
    <t>Carbonato de Calcio</t>
  </si>
  <si>
    <t>Abril</t>
  </si>
  <si>
    <t>Herbicida</t>
  </si>
  <si>
    <t>Lt</t>
  </si>
  <si>
    <t>4. Los insumos aplicados (tipo y dosis) están referidos al  Área en particular</t>
  </si>
  <si>
    <t>6. El  costo de semilla / kg corresponde a una media de 10 especies</t>
  </si>
  <si>
    <t>3. Precio esperado por ventas corresponde a precio colocado en el domicilio del comprador.</t>
  </si>
  <si>
    <t>RENDIMIENTO (un /Há.)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</si>
  <si>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</si>
  <si>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</si>
  <si>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Rendimiento (un/hà)</t>
  </si>
  <si>
    <t>Costo unitario ($/un) (*)</t>
  </si>
  <si>
    <t>ESCENARIOS COSTO UNITARIO  ($/un)</t>
  </si>
  <si>
    <t>Cilantro, acelgas,espinacas,perejil, lechugas, zanahorias, habas y arvejas.</t>
  </si>
  <si>
    <t>Aumento excesivo costos de agroinsumos, Helada, Sequía y Granizo</t>
  </si>
  <si>
    <t>7. 1 JM 8 horas a $ 30.000 hora 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</si>
</sst>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#,##0_ ;\-#,##0\ 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4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7" fillId="2" borderId="20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3" fontId="1" fillId="5" borderId="2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vertical="center"/>
    </xf>
    <xf numFmtId="0" fontId="9" fillId="0" borderId="37" xfId="0" applyFont="1" applyBorder="1" applyAlignment="1">
      <alignment horizontal="right" vertical="center"/>
    </xf>
    <xf numFmtId="17" fontId="9" fillId="0" borderId="37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/>
    </xf>
    <xf numFmtId="0" fontId="9" fillId="10" borderId="37" xfId="0" applyFont="1" applyFill="1" applyBorder="1" applyAlignment="1">
      <alignment horizontal="left" vertical="center"/>
    </xf>
    <xf numFmtId="17" fontId="9" fillId="0" borderId="37" xfId="0" applyNumberFormat="1" applyFont="1" applyBorder="1" applyAlignment="1">
      <alignment horizontal="left" vertical="center"/>
    </xf>
    <xf numFmtId="3" fontId="9" fillId="0" borderId="37" xfId="0" applyNumberFormat="1" applyFont="1" applyBorder="1" applyAlignment="1">
      <alignment horizontal="right" vertical="center"/>
    </xf>
    <xf numFmtId="0" fontId="10" fillId="0" borderId="37" xfId="0" applyFont="1" applyBorder="1" applyAlignment="1" applyProtection="1">
      <alignment vertical="center"/>
    </xf>
    <xf numFmtId="0" fontId="10" fillId="0" borderId="37" xfId="0" applyFont="1" applyBorder="1" applyAlignment="1">
      <alignment horizontal="center" vertical="center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</xf>
    <xf numFmtId="167" fontId="10" fillId="0" borderId="37" xfId="0" applyNumberFormat="1" applyFont="1" applyBorder="1" applyAlignment="1" applyProtection="1">
      <alignment vertical="center"/>
    </xf>
    <xf numFmtId="0" fontId="10" fillId="10" borderId="37" xfId="0" applyFont="1" applyFill="1" applyBorder="1" applyAlignment="1" applyProtection="1">
      <alignment vertical="center"/>
    </xf>
    <xf numFmtId="0" fontId="10" fillId="10" borderId="37" xfId="0" applyFont="1" applyFill="1" applyBorder="1" applyAlignment="1">
      <alignment horizontal="center" vertical="center"/>
    </xf>
    <xf numFmtId="0" fontId="10" fillId="10" borderId="37" xfId="0" applyFont="1" applyFill="1" applyBorder="1" applyAlignment="1" applyProtection="1">
      <alignment horizontal="center" vertical="center"/>
      <protection locked="0"/>
    </xf>
    <xf numFmtId="0" fontId="9" fillId="0" borderId="37" xfId="0" applyFont="1" applyBorder="1" applyAlignment="1">
      <alignment vertical="center"/>
    </xf>
    <xf numFmtId="0" fontId="10" fillId="10" borderId="37" xfId="0" applyFont="1" applyFill="1" applyBorder="1" applyAlignment="1">
      <alignment vertical="center"/>
    </xf>
    <xf numFmtId="0" fontId="10" fillId="10" borderId="37" xfId="0" applyFont="1" applyFill="1" applyBorder="1" applyAlignment="1" applyProtection="1">
      <alignment horizontal="center" vertical="center"/>
    </xf>
    <xf numFmtId="167" fontId="10" fillId="0" borderId="37" xfId="0" applyNumberFormat="1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167" fontId="10" fillId="0" borderId="37" xfId="0" applyNumberFormat="1" applyFont="1" applyBorder="1" applyAlignment="1" applyProtection="1">
      <alignment vertical="center"/>
      <protection locked="0"/>
    </xf>
    <xf numFmtId="167" fontId="10" fillId="10" borderId="37" xfId="0" applyNumberFormat="1" applyFont="1" applyFill="1" applyBorder="1" applyAlignment="1" applyProtection="1">
      <alignment vertical="center"/>
      <protection locked="0"/>
    </xf>
    <xf numFmtId="0" fontId="10" fillId="0" borderId="41" xfId="0" applyFont="1" applyFill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Border="1" applyAlignment="1">
      <alignment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7" fillId="2" borderId="38" xfId="0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7" fillId="8" borderId="31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49" fontId="7" fillId="8" borderId="34" xfId="0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vertical="center"/>
    </xf>
    <xf numFmtId="49" fontId="7" fillId="8" borderId="46" xfId="0" applyNumberFormat="1" applyFont="1" applyFill="1" applyBorder="1" applyAlignment="1">
      <alignment vertical="center"/>
    </xf>
    <xf numFmtId="49" fontId="7" fillId="8" borderId="47" xfId="0" applyNumberFormat="1" applyFont="1" applyFill="1" applyBorder="1" applyAlignment="1">
      <alignment vertical="center"/>
    </xf>
    <xf numFmtId="49" fontId="2" fillId="8" borderId="48" xfId="0" applyNumberFormat="1" applyFont="1" applyFill="1" applyBorder="1" applyAlignment="1">
      <alignment vertical="center"/>
    </xf>
    <xf numFmtId="49" fontId="7" fillId="8" borderId="49" xfId="0" applyNumberFormat="1" applyFont="1" applyFill="1" applyBorder="1" applyAlignment="1">
      <alignment vertical="center"/>
    </xf>
    <xf numFmtId="166" fontId="7" fillId="8" borderId="50" xfId="0" applyNumberFormat="1" applyFont="1" applyFill="1" applyBorder="1" applyAlignment="1">
      <alignment vertical="center"/>
    </xf>
    <xf numFmtId="9" fontId="7" fillId="8" borderId="51" xfId="0" applyNumberFormat="1" applyFont="1" applyFill="1" applyBorder="1" applyAlignment="1">
      <alignment vertical="center"/>
    </xf>
    <xf numFmtId="49" fontId="7" fillId="2" borderId="52" xfId="0" applyNumberFormat="1" applyFont="1" applyFill="1" applyBorder="1" applyAlignment="1">
      <alignment vertical="center"/>
    </xf>
    <xf numFmtId="3" fontId="7" fillId="2" borderId="53" xfId="0" applyNumberFormat="1" applyFont="1" applyFill="1" applyBorder="1" applyAlignment="1">
      <alignment vertical="center"/>
    </xf>
    <xf numFmtId="9" fontId="2" fillId="2" borderId="54" xfId="0" applyNumberFormat="1" applyFont="1" applyFill="1" applyBorder="1" applyAlignment="1">
      <alignment vertical="center"/>
    </xf>
    <xf numFmtId="0" fontId="7" fillId="2" borderId="53" xfId="0" applyNumberFormat="1" applyFont="1" applyFill="1" applyBorder="1" applyAlignment="1">
      <alignment vertical="center"/>
    </xf>
    <xf numFmtId="166" fontId="7" fillId="2" borderId="53" xfId="0" applyNumberFormat="1" applyFont="1" applyFill="1" applyBorder="1" applyAlignment="1">
      <alignment vertical="center"/>
    </xf>
    <xf numFmtId="49" fontId="7" fillId="2" borderId="55" xfId="0" applyNumberFormat="1" applyFont="1" applyFill="1" applyBorder="1" applyAlignment="1">
      <alignment vertical="center"/>
    </xf>
    <xf numFmtId="166" fontId="7" fillId="2" borderId="56" xfId="0" applyNumberFormat="1" applyFont="1" applyFill="1" applyBorder="1" applyAlignment="1">
      <alignment vertical="center"/>
    </xf>
    <xf numFmtId="9" fontId="2" fillId="2" borderId="57" xfId="0" applyNumberFormat="1" applyFont="1" applyFill="1" applyBorder="1" applyAlignment="1">
      <alignment vertical="center"/>
    </xf>
    <xf numFmtId="41" fontId="7" fillId="8" borderId="35" xfId="1" applyFont="1" applyFill="1" applyBorder="1" applyAlignment="1">
      <alignment vertical="center"/>
    </xf>
    <xf numFmtId="41" fontId="7" fillId="8" borderId="36" xfId="1" applyFont="1" applyFill="1" applyBorder="1" applyAlignment="1">
      <alignment vertical="center"/>
    </xf>
    <xf numFmtId="41" fontId="7" fillId="8" borderId="32" xfId="1" applyFont="1" applyFill="1" applyBorder="1" applyAlignment="1">
      <alignment vertical="center"/>
    </xf>
    <xf numFmtId="41" fontId="7" fillId="8" borderId="33" xfId="1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165" fontId="1" fillId="2" borderId="40" xfId="0" applyNumberFormat="1" applyFont="1" applyFill="1" applyBorder="1" applyAlignment="1">
      <alignment vertical="center"/>
    </xf>
    <xf numFmtId="165" fontId="1" fillId="2" borderId="42" xfId="0" applyNumberFormat="1" applyFont="1" applyFill="1" applyBorder="1" applyAlignment="1">
      <alignment vertical="center"/>
    </xf>
    <xf numFmtId="165" fontId="1" fillId="2" borderId="45" xfId="0" applyNumberFormat="1" applyFont="1" applyFill="1" applyBorder="1" applyAlignment="1">
      <alignment vertical="center"/>
    </xf>
    <xf numFmtId="0" fontId="9" fillId="0" borderId="37" xfId="0" applyFont="1" applyBorder="1" applyAlignment="1">
      <alignment horizontal="center" vertical="center" wrapText="1"/>
    </xf>
    <xf numFmtId="168" fontId="10" fillId="0" borderId="37" xfId="0" applyNumberFormat="1" applyFont="1" applyBorder="1" applyAlignment="1">
      <alignment vertical="center"/>
    </xf>
    <xf numFmtId="168" fontId="10" fillId="0" borderId="37" xfId="0" applyNumberFormat="1" applyFont="1" applyBorder="1" applyAlignment="1" applyProtection="1">
      <alignment horizontal="center" vertical="center"/>
      <protection locked="0"/>
    </xf>
    <xf numFmtId="49" fontId="14" fillId="9" borderId="58" xfId="0" applyNumberFormat="1" applyFont="1" applyFill="1" applyBorder="1" applyAlignment="1">
      <alignment horizontal="center" vertical="center"/>
    </xf>
    <xf numFmtId="49" fontId="14" fillId="9" borderId="59" xfId="0" applyNumberFormat="1" applyFont="1" applyFill="1" applyBorder="1" applyAlignment="1">
      <alignment horizontal="center" vertical="center"/>
    </xf>
    <xf numFmtId="49" fontId="14" fillId="9" borderId="60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224367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9"/>
  <sheetViews>
    <sheetView showGridLines="0" tabSelected="1" zoomScale="90" zoomScaleNormal="90" workbookViewId="0">
      <selection activeCell="G52" sqref="G52:H54"/>
    </sheetView>
  </sheetViews>
  <sheetFormatPr baseColWidth="10" defaultColWidth="10.85546875" defaultRowHeight="11.25" customHeight="1" x14ac:dyDescent="0.25"/>
  <cols>
    <col min="1" max="1" width="4.42578125" style="80" customWidth="1"/>
    <col min="2" max="2" width="24.140625" style="80" customWidth="1"/>
    <col min="3" max="3" width="21.42578125" style="80" customWidth="1"/>
    <col min="4" max="4" width="9.42578125" style="80" customWidth="1"/>
    <col min="5" max="5" width="14.42578125" style="80" customWidth="1"/>
    <col min="6" max="6" width="11" style="80" customWidth="1"/>
    <col min="7" max="7" width="20" style="80" customWidth="1"/>
    <col min="8" max="255" width="10.85546875" style="80" customWidth="1"/>
    <col min="256" max="16384" width="10.85546875" style="81"/>
  </cols>
  <sheetData>
    <row r="1" spans="1:7" ht="15" customHeight="1" x14ac:dyDescent="0.25">
      <c r="A1" s="79"/>
      <c r="B1" s="79"/>
      <c r="C1" s="79"/>
      <c r="D1" s="79"/>
      <c r="E1" s="79"/>
      <c r="F1" s="79"/>
      <c r="G1" s="79"/>
    </row>
    <row r="2" spans="1:7" ht="15" customHeight="1" x14ac:dyDescent="0.25">
      <c r="A2" s="79"/>
      <c r="B2" s="79"/>
      <c r="C2" s="79"/>
      <c r="D2" s="79"/>
      <c r="E2" s="79"/>
      <c r="F2" s="79"/>
      <c r="G2" s="79"/>
    </row>
    <row r="3" spans="1:7" ht="15" customHeight="1" x14ac:dyDescent="0.25">
      <c r="A3" s="79"/>
      <c r="B3" s="79"/>
      <c r="C3" s="79"/>
      <c r="D3" s="79"/>
      <c r="E3" s="79"/>
      <c r="F3" s="79"/>
      <c r="G3" s="79"/>
    </row>
    <row r="4" spans="1:7" ht="15" customHeight="1" x14ac:dyDescent="0.25">
      <c r="A4" s="79"/>
      <c r="B4" s="79"/>
      <c r="C4" s="79"/>
      <c r="D4" s="79"/>
      <c r="E4" s="79"/>
      <c r="F4" s="79"/>
      <c r="G4" s="79"/>
    </row>
    <row r="5" spans="1:7" ht="15" customHeight="1" x14ac:dyDescent="0.25">
      <c r="A5" s="79"/>
      <c r="B5" s="79"/>
      <c r="C5" s="79"/>
      <c r="D5" s="79"/>
      <c r="E5" s="79"/>
      <c r="F5" s="79"/>
      <c r="G5" s="79"/>
    </row>
    <row r="6" spans="1:7" ht="15" customHeight="1" x14ac:dyDescent="0.25">
      <c r="A6" s="79"/>
      <c r="B6" s="79"/>
      <c r="C6" s="79"/>
      <c r="D6" s="79"/>
      <c r="E6" s="79"/>
      <c r="F6" s="79"/>
      <c r="G6" s="79"/>
    </row>
    <row r="7" spans="1:7" ht="15" customHeight="1" x14ac:dyDescent="0.25">
      <c r="A7" s="79"/>
      <c r="B7" s="79"/>
      <c r="C7" s="79"/>
      <c r="D7" s="79"/>
      <c r="E7" s="79"/>
      <c r="F7" s="79"/>
      <c r="G7" s="79"/>
    </row>
    <row r="8" spans="1:7" ht="15" customHeight="1" x14ac:dyDescent="0.25">
      <c r="A8" s="79"/>
      <c r="B8" s="9"/>
      <c r="C8" s="4"/>
      <c r="D8" s="79"/>
      <c r="E8" s="4"/>
      <c r="F8" s="4"/>
      <c r="G8" s="4"/>
    </row>
    <row r="9" spans="1:7" ht="12" customHeight="1" x14ac:dyDescent="0.25">
      <c r="A9" s="82"/>
      <c r="B9" s="1" t="s">
        <v>0</v>
      </c>
      <c r="C9" s="55" t="s">
        <v>61</v>
      </c>
      <c r="D9" s="39"/>
      <c r="E9" s="144" t="s">
        <v>90</v>
      </c>
      <c r="F9" s="145"/>
      <c r="G9" s="61">
        <v>18000</v>
      </c>
    </row>
    <row r="10" spans="1:7" ht="45.75" customHeight="1" x14ac:dyDescent="0.25">
      <c r="A10" s="82"/>
      <c r="B10" s="83" t="s">
        <v>1</v>
      </c>
      <c r="C10" s="57" t="s">
        <v>96</v>
      </c>
      <c r="D10" s="40"/>
      <c r="E10" s="143" t="s">
        <v>2</v>
      </c>
      <c r="F10" s="143"/>
      <c r="G10" s="56" t="s">
        <v>66</v>
      </c>
    </row>
    <row r="11" spans="1:7" ht="18" customHeight="1" x14ac:dyDescent="0.25">
      <c r="A11" s="82"/>
      <c r="B11" s="83" t="s">
        <v>3</v>
      </c>
      <c r="C11" s="58" t="s">
        <v>62</v>
      </c>
      <c r="D11" s="40"/>
      <c r="E11" s="143" t="s">
        <v>69</v>
      </c>
      <c r="F11" s="143"/>
      <c r="G11" s="61">
        <v>1000</v>
      </c>
    </row>
    <row r="12" spans="1:7" ht="11.25" customHeight="1" x14ac:dyDescent="0.25">
      <c r="A12" s="82"/>
      <c r="B12" s="83" t="s">
        <v>4</v>
      </c>
      <c r="C12" s="58" t="s">
        <v>63</v>
      </c>
      <c r="D12" s="40"/>
      <c r="E12" s="70" t="s">
        <v>5</v>
      </c>
      <c r="F12" s="70"/>
      <c r="G12" s="61">
        <f>G9*G11</f>
        <v>18000000</v>
      </c>
    </row>
    <row r="13" spans="1:7" ht="11.25" customHeight="1" x14ac:dyDescent="0.25">
      <c r="A13" s="82"/>
      <c r="B13" s="83" t="s">
        <v>6</v>
      </c>
      <c r="C13" s="59" t="s">
        <v>65</v>
      </c>
      <c r="D13" s="40"/>
      <c r="E13" s="143" t="s">
        <v>7</v>
      </c>
      <c r="F13" s="143"/>
      <c r="G13" s="55" t="s">
        <v>67</v>
      </c>
    </row>
    <row r="14" spans="1:7" ht="13.5" customHeight="1" x14ac:dyDescent="0.25">
      <c r="A14" s="82"/>
      <c r="B14" s="83" t="s">
        <v>8</v>
      </c>
      <c r="C14" s="59" t="s">
        <v>64</v>
      </c>
      <c r="D14" s="40"/>
      <c r="E14" s="143" t="s">
        <v>9</v>
      </c>
      <c r="F14" s="143"/>
      <c r="G14" s="56" t="s">
        <v>68</v>
      </c>
    </row>
    <row r="15" spans="1:7" ht="39" customHeight="1" x14ac:dyDescent="0.25">
      <c r="A15" s="82"/>
      <c r="B15" s="83" t="s">
        <v>10</v>
      </c>
      <c r="C15" s="60">
        <v>44728</v>
      </c>
      <c r="D15" s="40"/>
      <c r="E15" s="146" t="s">
        <v>11</v>
      </c>
      <c r="F15" s="146"/>
      <c r="G15" s="137" t="s">
        <v>97</v>
      </c>
    </row>
    <row r="16" spans="1:7" ht="12" customHeight="1" x14ac:dyDescent="0.25">
      <c r="A16" s="79"/>
      <c r="B16" s="41"/>
      <c r="C16" s="42"/>
      <c r="D16" s="4"/>
      <c r="E16" s="43"/>
      <c r="F16" s="43"/>
      <c r="G16" s="44"/>
    </row>
    <row r="17" spans="1:7" ht="12" customHeight="1" x14ac:dyDescent="0.25">
      <c r="A17" s="84"/>
      <c r="B17" s="147" t="s">
        <v>12</v>
      </c>
      <c r="C17" s="148"/>
      <c r="D17" s="148"/>
      <c r="E17" s="148"/>
      <c r="F17" s="148"/>
      <c r="G17" s="148"/>
    </row>
    <row r="18" spans="1:7" ht="12" customHeight="1" x14ac:dyDescent="0.25">
      <c r="A18" s="79"/>
      <c r="B18" s="45"/>
      <c r="C18" s="46"/>
      <c r="D18" s="46"/>
      <c r="E18" s="46"/>
      <c r="F18" s="47"/>
      <c r="G18" s="47"/>
    </row>
    <row r="19" spans="1:7" ht="12" customHeight="1" x14ac:dyDescent="0.25">
      <c r="A19" s="82"/>
      <c r="B19" s="2" t="s">
        <v>13</v>
      </c>
      <c r="C19" s="3"/>
      <c r="D19" s="4"/>
      <c r="E19" s="4"/>
      <c r="F19" s="4"/>
      <c r="G19" s="4"/>
    </row>
    <row r="20" spans="1:7" ht="24" customHeight="1" x14ac:dyDescent="0.25">
      <c r="A20" s="84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7" ht="12.75" customHeight="1" x14ac:dyDescent="0.25">
      <c r="A21" s="84"/>
      <c r="B21" s="62" t="s">
        <v>70</v>
      </c>
      <c r="C21" s="63" t="s">
        <v>20</v>
      </c>
      <c r="D21" s="64">
        <v>2</v>
      </c>
      <c r="E21" s="65" t="s">
        <v>71</v>
      </c>
      <c r="F21" s="66">
        <v>30000</v>
      </c>
      <c r="G21" s="85">
        <f>(D21*F21)</f>
        <v>60000</v>
      </c>
    </row>
    <row r="22" spans="1:7" ht="12.75" customHeight="1" x14ac:dyDescent="0.25">
      <c r="A22" s="84"/>
      <c r="B22" s="62" t="s">
        <v>72</v>
      </c>
      <c r="C22" s="63" t="s">
        <v>20</v>
      </c>
      <c r="D22" s="64">
        <v>8</v>
      </c>
      <c r="E22" s="65" t="s">
        <v>71</v>
      </c>
      <c r="F22" s="66">
        <v>30000</v>
      </c>
      <c r="G22" s="85">
        <f t="shared" ref="G22:G24" si="0">(D22*F22)</f>
        <v>240000</v>
      </c>
    </row>
    <row r="23" spans="1:7" ht="12.75" customHeight="1" x14ac:dyDescent="0.25">
      <c r="A23" s="84"/>
      <c r="B23" s="62" t="s">
        <v>73</v>
      </c>
      <c r="C23" s="63" t="s">
        <v>20</v>
      </c>
      <c r="D23" s="64">
        <v>3</v>
      </c>
      <c r="E23" s="65" t="s">
        <v>71</v>
      </c>
      <c r="F23" s="66">
        <v>30000</v>
      </c>
      <c r="G23" s="85">
        <f t="shared" si="0"/>
        <v>90000</v>
      </c>
    </row>
    <row r="24" spans="1:7" ht="12.75" customHeight="1" x14ac:dyDescent="0.25">
      <c r="A24" s="84"/>
      <c r="B24" s="62" t="s">
        <v>74</v>
      </c>
      <c r="C24" s="63" t="s">
        <v>20</v>
      </c>
      <c r="D24" s="64">
        <v>3</v>
      </c>
      <c r="E24" s="65" t="s">
        <v>71</v>
      </c>
      <c r="F24" s="66">
        <v>30000</v>
      </c>
      <c r="G24" s="85">
        <f t="shared" si="0"/>
        <v>90000</v>
      </c>
    </row>
    <row r="25" spans="1:7" ht="25.5" customHeight="1" x14ac:dyDescent="0.25">
      <c r="A25" s="84"/>
      <c r="B25" s="62" t="s">
        <v>75</v>
      </c>
      <c r="C25" s="63" t="s">
        <v>20</v>
      </c>
      <c r="D25" s="64">
        <v>10</v>
      </c>
      <c r="E25" s="65" t="s">
        <v>71</v>
      </c>
      <c r="F25" s="66">
        <v>30000</v>
      </c>
      <c r="G25" s="85">
        <f>(D25*F25)</f>
        <v>300000</v>
      </c>
    </row>
    <row r="26" spans="1:7" ht="12.75" customHeight="1" x14ac:dyDescent="0.25">
      <c r="A26" s="84"/>
      <c r="B26" s="62" t="s">
        <v>76</v>
      </c>
      <c r="C26" s="63" t="s">
        <v>20</v>
      </c>
      <c r="D26" s="64">
        <v>16</v>
      </c>
      <c r="E26" s="65" t="s">
        <v>71</v>
      </c>
      <c r="F26" s="66">
        <v>30000</v>
      </c>
      <c r="G26" s="85">
        <f>(D26*F26)</f>
        <v>480000</v>
      </c>
    </row>
    <row r="27" spans="1:7" ht="12.75" customHeight="1" x14ac:dyDescent="0.25">
      <c r="A27" s="84"/>
      <c r="B27" s="67" t="s">
        <v>77</v>
      </c>
      <c r="C27" s="68" t="s">
        <v>20</v>
      </c>
      <c r="D27" s="69">
        <v>35</v>
      </c>
      <c r="E27" s="65" t="s">
        <v>71</v>
      </c>
      <c r="F27" s="66">
        <v>30000</v>
      </c>
      <c r="G27" s="85">
        <f>(D27*F27)</f>
        <v>1050000</v>
      </c>
    </row>
    <row r="28" spans="1:7" ht="12.75" customHeight="1" x14ac:dyDescent="0.25">
      <c r="A28" s="84"/>
      <c r="B28" s="86" t="s">
        <v>21</v>
      </c>
      <c r="C28" s="87"/>
      <c r="D28" s="87"/>
      <c r="E28" s="87"/>
      <c r="F28" s="88"/>
      <c r="G28" s="89">
        <f>SUM(G21:G27)</f>
        <v>2310000</v>
      </c>
    </row>
    <row r="29" spans="1:7" ht="12" customHeight="1" x14ac:dyDescent="0.25">
      <c r="A29" s="79"/>
      <c r="B29" s="45"/>
      <c r="C29" s="47"/>
      <c r="D29" s="47"/>
      <c r="E29" s="47"/>
      <c r="F29" s="48"/>
      <c r="G29" s="48"/>
    </row>
    <row r="30" spans="1:7" ht="12" customHeight="1" x14ac:dyDescent="0.25">
      <c r="A30" s="82"/>
      <c r="B30" s="6" t="s">
        <v>22</v>
      </c>
      <c r="C30" s="7"/>
      <c r="D30" s="8"/>
      <c r="E30" s="8"/>
      <c r="F30" s="9"/>
      <c r="G30" s="9"/>
    </row>
    <row r="31" spans="1:7" ht="24" customHeight="1" x14ac:dyDescent="0.25">
      <c r="A31" s="82"/>
      <c r="B31" s="10" t="s">
        <v>14</v>
      </c>
      <c r="C31" s="11" t="s">
        <v>15</v>
      </c>
      <c r="D31" s="11" t="s">
        <v>16</v>
      </c>
      <c r="E31" s="10" t="s">
        <v>17</v>
      </c>
      <c r="F31" s="11" t="s">
        <v>18</v>
      </c>
      <c r="G31" s="10" t="s">
        <v>19</v>
      </c>
    </row>
    <row r="32" spans="1:7" ht="12" customHeight="1" x14ac:dyDescent="0.25">
      <c r="A32" s="82"/>
      <c r="B32" s="12"/>
      <c r="C32" s="13" t="s">
        <v>57</v>
      </c>
      <c r="D32" s="13"/>
      <c r="E32" s="13"/>
      <c r="F32" s="12"/>
      <c r="G32" s="12"/>
    </row>
    <row r="33" spans="1:11" ht="12" customHeight="1" x14ac:dyDescent="0.25">
      <c r="A33" s="82"/>
      <c r="B33" s="14" t="s">
        <v>23</v>
      </c>
      <c r="C33" s="15"/>
      <c r="D33" s="15"/>
      <c r="E33" s="15"/>
      <c r="F33" s="16"/>
      <c r="G33" s="16"/>
    </row>
    <row r="34" spans="1:11" ht="12" customHeight="1" x14ac:dyDescent="0.25">
      <c r="A34" s="79"/>
      <c r="B34" s="49"/>
      <c r="C34" s="50"/>
      <c r="D34" s="50"/>
      <c r="E34" s="50"/>
      <c r="F34" s="51"/>
      <c r="G34" s="51"/>
    </row>
    <row r="35" spans="1:11" ht="12" customHeight="1" x14ac:dyDescent="0.25">
      <c r="A35" s="82"/>
      <c r="B35" s="6" t="s">
        <v>24</v>
      </c>
      <c r="C35" s="7"/>
      <c r="D35" s="8"/>
      <c r="E35" s="8"/>
      <c r="F35" s="9"/>
      <c r="G35" s="9"/>
    </row>
    <row r="36" spans="1:11" ht="24" customHeight="1" x14ac:dyDescent="0.25">
      <c r="A36" s="82"/>
      <c r="B36" s="17" t="s">
        <v>14</v>
      </c>
      <c r="C36" s="17" t="s">
        <v>15</v>
      </c>
      <c r="D36" s="17" t="s">
        <v>16</v>
      </c>
      <c r="E36" s="17" t="s">
        <v>17</v>
      </c>
      <c r="F36" s="18" t="s">
        <v>18</v>
      </c>
      <c r="G36" s="17" t="s">
        <v>19</v>
      </c>
    </row>
    <row r="37" spans="1:11" ht="12.75" customHeight="1" x14ac:dyDescent="0.25">
      <c r="A37" s="84"/>
      <c r="B37" s="62" t="s">
        <v>26</v>
      </c>
      <c r="C37" s="63" t="s">
        <v>25</v>
      </c>
      <c r="D37" s="64">
        <v>1</v>
      </c>
      <c r="E37" s="65" t="s">
        <v>71</v>
      </c>
      <c r="F37" s="66">
        <v>240000</v>
      </c>
      <c r="G37" s="85">
        <f t="shared" ref="G37:G38" si="1">(D37*F37)</f>
        <v>240000</v>
      </c>
    </row>
    <row r="38" spans="1:11" ht="12.75" customHeight="1" x14ac:dyDescent="0.25">
      <c r="A38" s="84"/>
      <c r="B38" s="62" t="s">
        <v>78</v>
      </c>
      <c r="C38" s="63" t="s">
        <v>25</v>
      </c>
      <c r="D38" s="64">
        <v>1</v>
      </c>
      <c r="E38" s="65" t="s">
        <v>71</v>
      </c>
      <c r="F38" s="66">
        <v>240000</v>
      </c>
      <c r="G38" s="85">
        <f t="shared" si="1"/>
        <v>240000</v>
      </c>
    </row>
    <row r="39" spans="1:11" ht="12.75" customHeight="1" x14ac:dyDescent="0.25">
      <c r="A39" s="82"/>
      <c r="B39" s="19" t="s">
        <v>27</v>
      </c>
      <c r="C39" s="20"/>
      <c r="D39" s="20"/>
      <c r="E39" s="20"/>
      <c r="F39" s="21"/>
      <c r="G39" s="22">
        <f>SUM(G37:G38)</f>
        <v>480000</v>
      </c>
    </row>
    <row r="40" spans="1:11" ht="12" customHeight="1" x14ac:dyDescent="0.25">
      <c r="A40" s="79"/>
      <c r="B40" s="49"/>
      <c r="C40" s="50"/>
      <c r="D40" s="50"/>
      <c r="E40" s="50"/>
      <c r="F40" s="51"/>
      <c r="G40" s="51"/>
    </row>
    <row r="41" spans="1:11" ht="12" customHeight="1" x14ac:dyDescent="0.25">
      <c r="A41" s="82"/>
      <c r="B41" s="6" t="s">
        <v>28</v>
      </c>
      <c r="C41" s="7"/>
      <c r="D41" s="8"/>
      <c r="E41" s="8"/>
      <c r="F41" s="9"/>
      <c r="G41" s="9"/>
    </row>
    <row r="42" spans="1:11" ht="24" customHeight="1" x14ac:dyDescent="0.25">
      <c r="A42" s="82"/>
      <c r="B42" s="18" t="s">
        <v>29</v>
      </c>
      <c r="C42" s="18" t="s">
        <v>30</v>
      </c>
      <c r="D42" s="18" t="s">
        <v>31</v>
      </c>
      <c r="E42" s="18" t="s">
        <v>17</v>
      </c>
      <c r="F42" s="18" t="s">
        <v>18</v>
      </c>
      <c r="G42" s="18" t="s">
        <v>19</v>
      </c>
      <c r="K42" s="92"/>
    </row>
    <row r="43" spans="1:11" ht="12.75" customHeight="1" x14ac:dyDescent="0.25">
      <c r="A43" s="84"/>
      <c r="B43" s="93" t="s">
        <v>32</v>
      </c>
      <c r="C43" s="94"/>
      <c r="D43" s="94"/>
      <c r="E43" s="94"/>
      <c r="F43" s="94"/>
      <c r="G43" s="94"/>
      <c r="K43" s="92"/>
    </row>
    <row r="44" spans="1:11" ht="12.75" customHeight="1" x14ac:dyDescent="0.25">
      <c r="A44" s="84"/>
      <c r="B44" s="71" t="s">
        <v>79</v>
      </c>
      <c r="C44" s="65" t="s">
        <v>34</v>
      </c>
      <c r="D44" s="139">
        <v>1</v>
      </c>
      <c r="E44" s="72" t="s">
        <v>80</v>
      </c>
      <c r="F44" s="73">
        <v>53000</v>
      </c>
      <c r="G44" s="138">
        <f>F44+D456</f>
        <v>53000</v>
      </c>
    </row>
    <row r="45" spans="1:11" ht="12.75" customHeight="1" x14ac:dyDescent="0.25">
      <c r="A45" s="84"/>
      <c r="B45" s="95" t="s">
        <v>33</v>
      </c>
      <c r="C45" s="96"/>
      <c r="D45" s="97"/>
      <c r="E45" s="96"/>
      <c r="F45" s="98"/>
      <c r="G45" s="98"/>
    </row>
    <row r="46" spans="1:11" ht="12.75" customHeight="1" x14ac:dyDescent="0.25">
      <c r="A46" s="84"/>
      <c r="B46" s="74" t="s">
        <v>59</v>
      </c>
      <c r="C46" s="65" t="s">
        <v>34</v>
      </c>
      <c r="D46" s="64">
        <v>450</v>
      </c>
      <c r="E46" s="65" t="s">
        <v>81</v>
      </c>
      <c r="F46" s="75">
        <v>1100</v>
      </c>
      <c r="G46" s="98">
        <f>(D46*F46)</f>
        <v>495000</v>
      </c>
    </row>
    <row r="47" spans="1:11" ht="12.75" customHeight="1" x14ac:dyDescent="0.25">
      <c r="A47" s="84"/>
      <c r="B47" s="74" t="s">
        <v>82</v>
      </c>
      <c r="C47" s="65" t="s">
        <v>34</v>
      </c>
      <c r="D47" s="64">
        <v>200</v>
      </c>
      <c r="E47" s="65" t="s">
        <v>81</v>
      </c>
      <c r="F47" s="75">
        <v>1200</v>
      </c>
      <c r="G47" s="98">
        <f>(D47*F47)</f>
        <v>240000</v>
      </c>
    </row>
    <row r="48" spans="1:11" ht="12.75" customHeight="1" x14ac:dyDescent="0.25">
      <c r="A48" s="84"/>
      <c r="B48" s="74" t="s">
        <v>60</v>
      </c>
      <c r="C48" s="65" t="s">
        <v>34</v>
      </c>
      <c r="D48" s="64">
        <v>100</v>
      </c>
      <c r="E48" s="65" t="s">
        <v>81</v>
      </c>
      <c r="F48" s="75">
        <v>1200</v>
      </c>
      <c r="G48" s="98">
        <f>(D48*F48)</f>
        <v>120000</v>
      </c>
    </row>
    <row r="49" spans="1:7" ht="12.75" customHeight="1" x14ac:dyDescent="0.25">
      <c r="A49" s="84"/>
      <c r="B49" s="74" t="s">
        <v>83</v>
      </c>
      <c r="C49" s="65" t="s">
        <v>34</v>
      </c>
      <c r="D49" s="64">
        <v>1000</v>
      </c>
      <c r="E49" s="65" t="s">
        <v>84</v>
      </c>
      <c r="F49" s="76">
        <v>185</v>
      </c>
      <c r="G49" s="98">
        <f>(D49*F49)</f>
        <v>185000</v>
      </c>
    </row>
    <row r="50" spans="1:7" ht="12.75" customHeight="1" x14ac:dyDescent="0.25">
      <c r="A50" s="84"/>
      <c r="B50" s="95" t="s">
        <v>35</v>
      </c>
      <c r="C50" s="96"/>
      <c r="D50" s="97"/>
      <c r="E50" s="96"/>
      <c r="F50" s="98"/>
      <c r="G50" s="98"/>
    </row>
    <row r="51" spans="1:7" ht="12.75" customHeight="1" x14ac:dyDescent="0.25">
      <c r="A51" s="84"/>
      <c r="B51" s="71" t="s">
        <v>85</v>
      </c>
      <c r="C51" s="72" t="s">
        <v>86</v>
      </c>
      <c r="D51" s="69">
        <v>1</v>
      </c>
      <c r="E51" s="72" t="s">
        <v>81</v>
      </c>
      <c r="F51" s="66">
        <v>41100</v>
      </c>
      <c r="G51" s="98">
        <f>(D51*F51)</f>
        <v>41100</v>
      </c>
    </row>
    <row r="52" spans="1:7" ht="13.5" customHeight="1" x14ac:dyDescent="0.25">
      <c r="A52" s="82"/>
      <c r="B52" s="19" t="s">
        <v>36</v>
      </c>
      <c r="C52" s="20"/>
      <c r="D52" s="20"/>
      <c r="E52" s="20"/>
      <c r="F52" s="21"/>
      <c r="G52" s="22">
        <f>SUM(G43:G51)</f>
        <v>1134100</v>
      </c>
    </row>
    <row r="53" spans="1:7" ht="12" customHeight="1" x14ac:dyDescent="0.25">
      <c r="A53" s="79"/>
      <c r="B53" s="49"/>
      <c r="C53" s="50"/>
      <c r="D53" s="50"/>
      <c r="E53" s="52"/>
      <c r="F53" s="51"/>
      <c r="G53" s="51"/>
    </row>
    <row r="54" spans="1:7" ht="12" customHeight="1" x14ac:dyDescent="0.25">
      <c r="A54" s="82"/>
      <c r="B54" s="6" t="s">
        <v>37</v>
      </c>
      <c r="C54" s="7"/>
      <c r="D54" s="8"/>
      <c r="E54" s="8"/>
      <c r="F54" s="9"/>
      <c r="G54" s="9"/>
    </row>
    <row r="55" spans="1:7" ht="24" customHeight="1" x14ac:dyDescent="0.25">
      <c r="A55" s="82"/>
      <c r="B55" s="17" t="s">
        <v>38</v>
      </c>
      <c r="C55" s="18" t="s">
        <v>30</v>
      </c>
      <c r="D55" s="18" t="s">
        <v>31</v>
      </c>
      <c r="E55" s="17" t="s">
        <v>17</v>
      </c>
      <c r="F55" s="18" t="s">
        <v>18</v>
      </c>
      <c r="G55" s="17" t="s">
        <v>19</v>
      </c>
    </row>
    <row r="56" spans="1:7" ht="12.75" customHeight="1" x14ac:dyDescent="0.25">
      <c r="A56" s="84"/>
      <c r="B56" s="90"/>
      <c r="C56" s="99"/>
      <c r="D56" s="98"/>
      <c r="E56" s="91"/>
      <c r="F56" s="100"/>
      <c r="G56" s="98"/>
    </row>
    <row r="57" spans="1:7" ht="13.5" customHeight="1" x14ac:dyDescent="0.25">
      <c r="A57" s="82"/>
      <c r="B57" s="19" t="s">
        <v>58</v>
      </c>
      <c r="C57" s="23"/>
      <c r="D57" s="23"/>
      <c r="E57" s="23"/>
      <c r="F57" s="24"/>
      <c r="G57" s="25">
        <f>+G56</f>
        <v>0</v>
      </c>
    </row>
    <row r="58" spans="1:7" ht="12" customHeight="1" x14ac:dyDescent="0.25">
      <c r="A58" s="79"/>
      <c r="B58" s="53"/>
      <c r="C58" s="53"/>
      <c r="D58" s="53"/>
      <c r="E58" s="53"/>
      <c r="F58" s="54"/>
      <c r="G58" s="54"/>
    </row>
    <row r="59" spans="1:7" ht="12" customHeight="1" x14ac:dyDescent="0.25">
      <c r="A59" s="101"/>
      <c r="B59" s="30" t="s">
        <v>39</v>
      </c>
      <c r="C59" s="31"/>
      <c r="D59" s="31"/>
      <c r="E59" s="31"/>
      <c r="F59" s="31"/>
      <c r="G59" s="38">
        <f>G28+G39+G52+G57+G33</f>
        <v>3924100</v>
      </c>
    </row>
    <row r="60" spans="1:7" ht="12" customHeight="1" x14ac:dyDescent="0.25">
      <c r="A60" s="101"/>
      <c r="B60" s="32" t="s">
        <v>40</v>
      </c>
      <c r="C60" s="27"/>
      <c r="D60" s="27"/>
      <c r="E60" s="27"/>
      <c r="F60" s="27"/>
      <c r="G60" s="33">
        <f>G59*0.05</f>
        <v>196205</v>
      </c>
    </row>
    <row r="61" spans="1:7" ht="12" customHeight="1" x14ac:dyDescent="0.25">
      <c r="A61" s="101"/>
      <c r="B61" s="34" t="s">
        <v>41</v>
      </c>
      <c r="C61" s="26"/>
      <c r="D61" s="26"/>
      <c r="E61" s="26"/>
      <c r="F61" s="26"/>
      <c r="G61" s="35">
        <f>G60+G59</f>
        <v>4120305</v>
      </c>
    </row>
    <row r="62" spans="1:7" ht="12" customHeight="1" x14ac:dyDescent="0.25">
      <c r="A62" s="101"/>
      <c r="B62" s="32" t="s">
        <v>42</v>
      </c>
      <c r="C62" s="27"/>
      <c r="D62" s="27"/>
      <c r="E62" s="27"/>
      <c r="F62" s="27"/>
      <c r="G62" s="33">
        <f>G12</f>
        <v>18000000</v>
      </c>
    </row>
    <row r="63" spans="1:7" ht="12" customHeight="1" x14ac:dyDescent="0.25">
      <c r="A63" s="101"/>
      <c r="B63" s="36" t="s">
        <v>43</v>
      </c>
      <c r="C63" s="102"/>
      <c r="D63" s="102"/>
      <c r="E63" s="102"/>
      <c r="F63" s="102"/>
      <c r="G63" s="37">
        <f>G62-G61</f>
        <v>13879695</v>
      </c>
    </row>
    <row r="64" spans="1:7" ht="12" customHeight="1" x14ac:dyDescent="0.25">
      <c r="A64" s="101"/>
      <c r="B64" s="103" t="s">
        <v>91</v>
      </c>
      <c r="C64" s="104"/>
      <c r="D64" s="104"/>
      <c r="E64" s="104"/>
      <c r="F64" s="104"/>
      <c r="G64" s="28"/>
    </row>
    <row r="65" spans="1:7" ht="12.75" customHeight="1" x14ac:dyDescent="0.25">
      <c r="A65" s="101"/>
      <c r="B65" s="105"/>
      <c r="C65" s="104"/>
      <c r="D65" s="104"/>
      <c r="E65" s="104"/>
      <c r="F65" s="104"/>
      <c r="G65" s="28"/>
    </row>
    <row r="66" spans="1:7" ht="12" customHeight="1" x14ac:dyDescent="0.25">
      <c r="A66" s="101"/>
      <c r="B66" s="106" t="s">
        <v>92</v>
      </c>
      <c r="C66" s="107"/>
      <c r="D66" s="107"/>
      <c r="E66" s="107"/>
      <c r="F66" s="107"/>
      <c r="G66" s="134"/>
    </row>
    <row r="67" spans="1:7" ht="12" customHeight="1" x14ac:dyDescent="0.25">
      <c r="A67" s="101"/>
      <c r="B67" s="77" t="s">
        <v>44</v>
      </c>
      <c r="C67" s="105"/>
      <c r="D67" s="105"/>
      <c r="E67" s="105"/>
      <c r="F67" s="105"/>
      <c r="G67" s="135"/>
    </row>
    <row r="68" spans="1:7" ht="12" customHeight="1" x14ac:dyDescent="0.25">
      <c r="A68" s="101"/>
      <c r="B68" s="77" t="s">
        <v>45</v>
      </c>
      <c r="C68" s="105"/>
      <c r="D68" s="105"/>
      <c r="E68" s="105"/>
      <c r="F68" s="105"/>
      <c r="G68" s="135"/>
    </row>
    <row r="69" spans="1:7" ht="12" customHeight="1" x14ac:dyDescent="0.25">
      <c r="A69" s="101"/>
      <c r="B69" s="77" t="s">
        <v>89</v>
      </c>
      <c r="C69" s="105"/>
      <c r="D69" s="105"/>
      <c r="E69" s="105"/>
      <c r="F69" s="105"/>
      <c r="G69" s="135"/>
    </row>
    <row r="70" spans="1:7" ht="12" customHeight="1" x14ac:dyDescent="0.25">
      <c r="A70" s="101"/>
      <c r="B70" s="77" t="s">
        <v>87</v>
      </c>
      <c r="C70" s="105"/>
      <c r="D70" s="105"/>
      <c r="E70" s="105"/>
      <c r="F70" s="105"/>
      <c r="G70" s="135"/>
    </row>
    <row r="71" spans="1:7" ht="12" customHeight="1" x14ac:dyDescent="0.25">
      <c r="A71" s="101"/>
      <c r="B71" s="77" t="s">
        <v>46</v>
      </c>
      <c r="C71" s="105"/>
      <c r="D71" s="105"/>
      <c r="E71" s="105"/>
      <c r="F71" s="105"/>
      <c r="G71" s="135"/>
    </row>
    <row r="72" spans="1:7" ht="12.75" customHeight="1" x14ac:dyDescent="0.25">
      <c r="A72" s="101"/>
      <c r="B72" s="77" t="s">
        <v>88</v>
      </c>
      <c r="C72" s="105"/>
      <c r="D72" s="105"/>
      <c r="E72" s="105"/>
      <c r="F72" s="105"/>
      <c r="G72" s="135"/>
    </row>
    <row r="73" spans="1:7" ht="12.75" customHeight="1" x14ac:dyDescent="0.25">
      <c r="A73" s="101"/>
      <c r="B73" s="78" t="s">
        <v>98</v>
      </c>
      <c r="C73" s="108"/>
      <c r="D73" s="108"/>
      <c r="E73" s="108"/>
      <c r="F73" s="108"/>
      <c r="G73" s="136"/>
    </row>
    <row r="74" spans="1:7" ht="12.75" customHeight="1" thickBot="1" x14ac:dyDescent="0.3">
      <c r="A74" s="101"/>
      <c r="B74" s="105"/>
      <c r="C74" s="105"/>
      <c r="D74" s="105"/>
      <c r="E74" s="105"/>
      <c r="F74" s="105"/>
      <c r="G74" s="28"/>
    </row>
    <row r="75" spans="1:7" ht="15" customHeight="1" thickBot="1" x14ac:dyDescent="0.3">
      <c r="A75" s="101"/>
      <c r="B75" s="140" t="s">
        <v>47</v>
      </c>
      <c r="C75" s="141"/>
      <c r="D75" s="142"/>
      <c r="E75" s="109"/>
      <c r="F75" s="109"/>
      <c r="G75" s="28"/>
    </row>
    <row r="76" spans="1:7" ht="12" customHeight="1" x14ac:dyDescent="0.25">
      <c r="A76" s="101"/>
      <c r="B76" s="115" t="s">
        <v>38</v>
      </c>
      <c r="C76" s="116" t="s">
        <v>48</v>
      </c>
      <c r="D76" s="117" t="s">
        <v>49</v>
      </c>
      <c r="E76" s="109"/>
      <c r="F76" s="109"/>
      <c r="G76" s="28"/>
    </row>
    <row r="77" spans="1:7" ht="12" customHeight="1" x14ac:dyDescent="0.25">
      <c r="A77" s="101"/>
      <c r="B77" s="121" t="s">
        <v>50</v>
      </c>
      <c r="C77" s="122">
        <f>+G28</f>
        <v>2310000</v>
      </c>
      <c r="D77" s="123">
        <f>(C77/C83)</f>
        <v>0.56063810810122061</v>
      </c>
      <c r="E77" s="109"/>
      <c r="F77" s="109"/>
      <c r="G77" s="28"/>
    </row>
    <row r="78" spans="1:7" ht="12" customHeight="1" x14ac:dyDescent="0.25">
      <c r="A78" s="101"/>
      <c r="B78" s="121" t="s">
        <v>51</v>
      </c>
      <c r="C78" s="124">
        <f>+G33</f>
        <v>0</v>
      </c>
      <c r="D78" s="123">
        <v>0</v>
      </c>
      <c r="E78" s="109"/>
      <c r="F78" s="109"/>
      <c r="G78" s="28"/>
    </row>
    <row r="79" spans="1:7" ht="12" customHeight="1" x14ac:dyDescent="0.25">
      <c r="A79" s="101"/>
      <c r="B79" s="121" t="s">
        <v>52</v>
      </c>
      <c r="C79" s="122">
        <f>+G39</f>
        <v>480000</v>
      </c>
      <c r="D79" s="123">
        <f>(C79/C83)</f>
        <v>0.1164962302547991</v>
      </c>
      <c r="E79" s="109"/>
      <c r="F79" s="109"/>
      <c r="G79" s="28"/>
    </row>
    <row r="80" spans="1:7" ht="12" customHeight="1" x14ac:dyDescent="0.25">
      <c r="A80" s="101"/>
      <c r="B80" s="121" t="s">
        <v>29</v>
      </c>
      <c r="C80" s="122">
        <f>+G52</f>
        <v>1134100</v>
      </c>
      <c r="D80" s="123">
        <f>(C80/C83)</f>
        <v>0.27524661402493261</v>
      </c>
      <c r="E80" s="109"/>
      <c r="F80" s="109"/>
      <c r="G80" s="28"/>
    </row>
    <row r="81" spans="1:7" ht="12" customHeight="1" x14ac:dyDescent="0.25">
      <c r="A81" s="101"/>
      <c r="B81" s="121" t="s">
        <v>53</v>
      </c>
      <c r="C81" s="125">
        <f>+G57</f>
        <v>0</v>
      </c>
      <c r="D81" s="123">
        <f>(C81/C83)</f>
        <v>0</v>
      </c>
      <c r="E81" s="110"/>
      <c r="F81" s="110"/>
      <c r="G81" s="28"/>
    </row>
    <row r="82" spans="1:7" ht="12" customHeight="1" thickBot="1" x14ac:dyDescent="0.3">
      <c r="A82" s="101"/>
      <c r="B82" s="126" t="s">
        <v>54</v>
      </c>
      <c r="C82" s="127">
        <f>+G60</f>
        <v>196205</v>
      </c>
      <c r="D82" s="128">
        <f>(C82/C83)</f>
        <v>4.7619047619047616E-2</v>
      </c>
      <c r="E82" s="110"/>
      <c r="F82" s="110"/>
      <c r="G82" s="28"/>
    </row>
    <row r="83" spans="1:7" ht="12.75" customHeight="1" thickBot="1" x14ac:dyDescent="0.3">
      <c r="A83" s="101"/>
      <c r="B83" s="118" t="s">
        <v>55</v>
      </c>
      <c r="C83" s="119">
        <f>SUM(C77:C82)</f>
        <v>4120305</v>
      </c>
      <c r="D83" s="120">
        <f>SUM(D77:D82)</f>
        <v>1</v>
      </c>
      <c r="E83" s="110"/>
      <c r="F83" s="110"/>
      <c r="G83" s="28"/>
    </row>
    <row r="84" spans="1:7" ht="12" customHeight="1" x14ac:dyDescent="0.25">
      <c r="A84" s="101"/>
      <c r="B84" s="105"/>
      <c r="C84" s="104"/>
      <c r="D84" s="104"/>
      <c r="E84" s="104"/>
      <c r="F84" s="104"/>
      <c r="G84" s="28"/>
    </row>
    <row r="85" spans="1:7" ht="12.75" customHeight="1" thickBot="1" x14ac:dyDescent="0.3">
      <c r="A85" s="101"/>
      <c r="B85" s="112"/>
      <c r="C85" s="104"/>
      <c r="D85" s="104"/>
      <c r="E85" s="104"/>
      <c r="F85" s="104"/>
      <c r="G85" s="28"/>
    </row>
    <row r="86" spans="1:7" ht="12" customHeight="1" thickBot="1" x14ac:dyDescent="0.3">
      <c r="A86" s="133"/>
      <c r="B86" s="140" t="s">
        <v>95</v>
      </c>
      <c r="C86" s="141"/>
      <c r="D86" s="141"/>
      <c r="E86" s="142"/>
      <c r="F86" s="110"/>
      <c r="G86" s="28"/>
    </row>
    <row r="87" spans="1:7" ht="12" customHeight="1" x14ac:dyDescent="0.25">
      <c r="A87" s="101"/>
      <c r="B87" s="113" t="s">
        <v>93</v>
      </c>
      <c r="C87" s="129">
        <f>+D87*0.9</f>
        <v>16200</v>
      </c>
      <c r="D87" s="129">
        <f>+G9</f>
        <v>18000</v>
      </c>
      <c r="E87" s="130">
        <f>+D87*1.1</f>
        <v>19800</v>
      </c>
      <c r="F87" s="114"/>
      <c r="G87" s="29"/>
    </row>
    <row r="88" spans="1:7" ht="12.75" customHeight="1" thickBot="1" x14ac:dyDescent="0.3">
      <c r="A88" s="101"/>
      <c r="B88" s="111" t="s">
        <v>94</v>
      </c>
      <c r="C88" s="131">
        <f>(G61/C87)</f>
        <v>254.33981481481482</v>
      </c>
      <c r="D88" s="131">
        <f>(G61/D87)</f>
        <v>228.90583333333333</v>
      </c>
      <c r="E88" s="132">
        <f>(G61/E87)</f>
        <v>208.09621212121212</v>
      </c>
      <c r="F88" s="114"/>
      <c r="G88" s="29"/>
    </row>
    <row r="89" spans="1:7" ht="15.6" customHeight="1" x14ac:dyDescent="0.25">
      <c r="A89" s="101"/>
      <c r="B89" s="103" t="s">
        <v>56</v>
      </c>
      <c r="C89" s="105"/>
      <c r="D89" s="105"/>
      <c r="E89" s="105"/>
      <c r="F89" s="105"/>
      <c r="G89" s="105"/>
    </row>
  </sheetData>
  <mergeCells count="9">
    <mergeCell ref="B86:E86"/>
    <mergeCell ref="E13:F13"/>
    <mergeCell ref="E11:F11"/>
    <mergeCell ref="E10:F10"/>
    <mergeCell ref="E9:F9"/>
    <mergeCell ref="E14:F14"/>
    <mergeCell ref="E15:F15"/>
    <mergeCell ref="B17:G17"/>
    <mergeCell ref="B75:D7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2022-07-27T12:13:18Z</dcterms:modified>
</cp:coreProperties>
</file>