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PADRE LAS CASAS\"/>
    </mc:Choice>
  </mc:AlternateContent>
  <bookViews>
    <workbookView xWindow="0" yWindow="0" windowWidth="20490" windowHeight="7155"/>
  </bookViews>
  <sheets>
    <sheet name="Lechug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4" i="1" l="1"/>
  <c r="G55" i="1"/>
  <c r="G52" i="1"/>
  <c r="G61" i="1" l="1"/>
  <c r="G49" i="1"/>
  <c r="D44" i="1" l="1"/>
  <c r="G44" i="1" l="1"/>
  <c r="G33" i="1" l="1"/>
  <c r="G34" i="1"/>
  <c r="G24" i="1"/>
  <c r="G25" i="1"/>
  <c r="G26" i="1"/>
  <c r="G27" i="1"/>
  <c r="G46" i="1" l="1"/>
  <c r="G47" i="1"/>
  <c r="G48" i="1"/>
  <c r="G51" i="1"/>
  <c r="G53" i="1"/>
  <c r="G56" i="1" l="1"/>
  <c r="G22" i="1"/>
  <c r="G23" i="1"/>
  <c r="G60" i="1" l="1"/>
  <c r="G32" i="1"/>
  <c r="G35" i="1" s="1"/>
  <c r="G21" i="1"/>
  <c r="G12" i="1"/>
  <c r="G67" i="1" s="1"/>
  <c r="G62" i="1" l="1"/>
  <c r="C86" i="1" s="1"/>
  <c r="G28" i="1"/>
  <c r="C85" i="1"/>
  <c r="C82" i="1" l="1"/>
  <c r="G64" i="1"/>
  <c r="G65" i="1" s="1"/>
  <c r="G66" i="1" l="1"/>
  <c r="G68" i="1" s="1"/>
  <c r="C87" i="1"/>
  <c r="C88" i="1" l="1"/>
  <c r="D93" i="1" l="1"/>
  <c r="E93" i="1"/>
  <c r="D85" i="1"/>
  <c r="D84" i="1"/>
  <c r="C93" i="1"/>
  <c r="D86" i="1"/>
  <c r="D82" i="1"/>
  <c r="D87" i="1"/>
  <c r="D88" i="1" l="1"/>
</calcChain>
</file>

<file path=xl/sharedStrings.xml><?xml version="1.0" encoding="utf-8"?>
<sst xmlns="http://schemas.openxmlformats.org/spreadsheetml/2006/main" count="161" uniqueCount="108">
  <si>
    <t>RUBRO O CULTIVO</t>
  </si>
  <si>
    <t>Lechuga</t>
  </si>
  <si>
    <t>RENDIMIENTO (Unid/Há.)</t>
  </si>
  <si>
    <t>VARIEDAD</t>
  </si>
  <si>
    <t>Isabela</t>
  </si>
  <si>
    <t>FECHA ESTIMADA  PRECIO VENTA</t>
  </si>
  <si>
    <t>Noviembre-Diciembre</t>
  </si>
  <si>
    <t>NIVEL TECNOLÓGICO</t>
  </si>
  <si>
    <t>Bajo</t>
  </si>
  <si>
    <t>REGIÓN</t>
  </si>
  <si>
    <t>Araucania</t>
  </si>
  <si>
    <t>INGRESO ESPERADO, con IVA ($)</t>
  </si>
  <si>
    <t>AGENCIA DE ÁREA</t>
  </si>
  <si>
    <t>Padre Las Casas</t>
  </si>
  <si>
    <t>DESTINO PRODUCCION</t>
  </si>
  <si>
    <t>Mercado local</t>
  </si>
  <si>
    <t>COMUNA/LOCALIDAD</t>
  </si>
  <si>
    <t>FECHA DE COSECHA</t>
  </si>
  <si>
    <t>Noviembre-diciembre</t>
  </si>
  <si>
    <t>FECHA PRECIO INSUMOS</t>
  </si>
  <si>
    <t>CONTINGENCIA</t>
  </si>
  <si>
    <t>Sequia-heladas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</si>
  <si>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</si>
  <si>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</si>
  <si>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</si>
  <si>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</si>
  <si>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</si>
  <si>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</si>
  <si>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</si>
  <si>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</si>
  <si>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Transplante</t>
  </si>
  <si>
    <t>JH</t>
  </si>
  <si>
    <t>Agosto-Septiembre</t>
  </si>
  <si>
    <t>Riego</t>
  </si>
  <si>
    <t>Agosto-Diciembre</t>
  </si>
  <si>
    <t xml:space="preserve">Aplicación fertilizante </t>
  </si>
  <si>
    <t>Agosto-Noviembre</t>
  </si>
  <si>
    <t>Aplicación fertilizante a la plantación</t>
  </si>
  <si>
    <t>Control de maleza manual</t>
  </si>
  <si>
    <t>Octubre-Noviembre</t>
  </si>
  <si>
    <t xml:space="preserve">Aplicación  productos fitosanitarios </t>
  </si>
  <si>
    <t>Septiembre-Noviembre</t>
  </si>
  <si>
    <t>Cosecha y embalaje</t>
  </si>
  <si>
    <t>Subtotal Jornadas Hombre</t>
  </si>
  <si>
    <t>MAQUINARIA</t>
  </si>
  <si>
    <t>Arado</t>
  </si>
  <si>
    <t>JM</t>
  </si>
  <si>
    <t>Julio-Agosto</t>
  </si>
  <si>
    <t>Rastrajes</t>
  </si>
  <si>
    <t>Vbrocultivador</t>
  </si>
  <si>
    <t>Subtotal Costo Maquinaria</t>
  </si>
  <si>
    <t>JORNADAS ANIMAL</t>
  </si>
  <si>
    <t>INSUMOS</t>
  </si>
  <si>
    <t>Insumos</t>
  </si>
  <si>
    <t>Unidad (Kg/l/u)</t>
  </si>
  <si>
    <t>Cantidad (Kg/l/u)</t>
  </si>
  <si>
    <t>Plantines</t>
  </si>
  <si>
    <t>U</t>
  </si>
  <si>
    <t>FERTILIZANTES</t>
  </si>
  <si>
    <t>Mezcla NPK 11-30-11</t>
  </si>
  <si>
    <t>Kg</t>
  </si>
  <si>
    <t>Salitre proK</t>
  </si>
  <si>
    <t>KG</t>
  </si>
  <si>
    <t>Septiembre-Octubre</t>
  </si>
  <si>
    <t>Cal</t>
  </si>
  <si>
    <t xml:space="preserve">Vitaterra </t>
  </si>
  <si>
    <t>CONTROL DE PLAGAS Y ENFERMEDADES</t>
  </si>
  <si>
    <t xml:space="preserve">Aquiles 24 ec </t>
  </si>
  <si>
    <t>L</t>
  </si>
  <si>
    <t>Rango</t>
  </si>
  <si>
    <t>Metalaxil MZ 58</t>
  </si>
  <si>
    <t>Karate zeon</t>
  </si>
  <si>
    <t>Neem -x</t>
  </si>
  <si>
    <t>Subtotal Insumos</t>
  </si>
  <si>
    <t>OTROS</t>
  </si>
  <si>
    <t>Item</t>
  </si>
  <si>
    <t xml:space="preserve">Fletes insumos </t>
  </si>
  <si>
    <t>u</t>
  </si>
  <si>
    <t>Anual</t>
  </si>
  <si>
    <t>Fletes Venta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</si>
  <si>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</si>
  <si>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</si>
  <si>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</si>
  <si>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</si>
  <si>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</si>
  <si>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</si>
  <si>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</si>
  <si>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</si>
  <si>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</si>
  <si>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</si>
  <si>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</si>
  <si>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</si>
  <si>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</si>
  <si>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</si>
  <si>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</si>
  <si>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</si>
  <si>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</si>
  <si>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</si>
  <si>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</si>
  <si>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</si>
  <si>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</si>
  <si>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</si>
  <si>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</si>
  <si>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($/unidad)</t>
  </si>
  <si>
    <t>Rendimiento (unidades/há)</t>
  </si>
  <si>
    <t>Costo unitario ($/unidades) (*)</t>
  </si>
  <si>
    <t>(*): Este valor representa el valor mìnimo de venta del producto</t>
  </si>
  <si>
    <t>PRECIO ESPERADO ($/ unidades)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</si>
</sst>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b/>
      <sz val="10"/>
      <color indexed="8"/>
      <name val="Calibri"/>
      <family val="2"/>
    </font>
    <font>
      <u/>
      <sz val="10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b/>
      <sz val="8"/>
      <name val="Arial Narrow"/>
      <family val="2"/>
    </font>
    <font>
      <sz val="8"/>
      <color indexed="8"/>
      <name val="Calibri"/>
      <family val="2"/>
    </font>
    <font>
      <sz val="6"/>
      <color indexed="8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11"/>
      </right>
      <top/>
      <bottom style="thin">
        <color indexed="10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/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21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1" fillId="0" borderId="0" xfId="0" applyNumberFormat="1" applyFont="1"/>
    <xf numFmtId="0" fontId="1" fillId="0" borderId="0" xfId="0" applyFont="1"/>
    <xf numFmtId="0" fontId="1" fillId="2" borderId="3" xfId="0" applyFont="1" applyFill="1" applyBorder="1"/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/>
    <xf numFmtId="0" fontId="1" fillId="2" borderId="8" xfId="0" applyFont="1" applyFill="1" applyBorder="1"/>
    <xf numFmtId="0" fontId="1" fillId="2" borderId="54" xfId="0" applyFont="1" applyFill="1" applyBorder="1"/>
    <xf numFmtId="0" fontId="1" fillId="2" borderId="56" xfId="0" applyFont="1" applyFill="1" applyBorder="1"/>
    <xf numFmtId="0" fontId="1" fillId="9" borderId="56" xfId="0" applyFont="1" applyFill="1" applyBorder="1"/>
    <xf numFmtId="0" fontId="1" fillId="9" borderId="0" xfId="0" applyNumberFormat="1" applyFont="1" applyFill="1"/>
    <xf numFmtId="0" fontId="1" fillId="9" borderId="0" xfId="0" applyFont="1" applyFill="1"/>
    <xf numFmtId="0" fontId="1" fillId="0" borderId="17" xfId="0" applyNumberFormat="1" applyFont="1" applyBorder="1"/>
    <xf numFmtId="0" fontId="1" fillId="2" borderId="18" xfId="0" applyFont="1" applyFill="1" applyBorder="1"/>
    <xf numFmtId="49" fontId="1" fillId="2" borderId="17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left" vertical="center"/>
    </xf>
    <xf numFmtId="164" fontId="2" fillId="2" borderId="17" xfId="0" applyNumberFormat="1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0" borderId="0" xfId="0" applyNumberFormat="1" applyFont="1" applyAlignment="1">
      <alignment horizontal="left"/>
    </xf>
    <xf numFmtId="0" fontId="1" fillId="2" borderId="17" xfId="0" applyFont="1" applyFill="1" applyBorder="1"/>
    <xf numFmtId="0" fontId="1" fillId="2" borderId="17" xfId="0" applyFont="1" applyFill="1" applyBorder="1" applyAlignment="1">
      <alignment horizontal="left"/>
    </xf>
    <xf numFmtId="0" fontId="1" fillId="7" borderId="17" xfId="0" applyFont="1" applyFill="1" applyBorder="1"/>
    <xf numFmtId="0" fontId="2" fillId="7" borderId="17" xfId="0" applyFont="1" applyFill="1" applyBorder="1" applyAlignment="1">
      <alignment vertical="center"/>
    </xf>
    <xf numFmtId="0" fontId="2" fillId="7" borderId="49" xfId="0" applyFont="1" applyFill="1" applyBorder="1" applyAlignment="1">
      <alignment vertical="center"/>
    </xf>
    <xf numFmtId="0" fontId="3" fillId="7" borderId="17" xfId="0" applyFont="1" applyFill="1" applyBorder="1" applyAlignment="1">
      <alignment vertical="center"/>
    </xf>
    <xf numFmtId="49" fontId="7" fillId="2" borderId="5" xfId="0" applyNumberFormat="1" applyFont="1" applyFill="1" applyBorder="1" applyAlignment="1">
      <alignment horizontal="left"/>
    </xf>
    <xf numFmtId="0" fontId="7" fillId="2" borderId="6" xfId="0" applyFont="1" applyFill="1" applyBorder="1"/>
    <xf numFmtId="3" fontId="7" fillId="2" borderId="5" xfId="0" applyNumberFormat="1" applyFont="1" applyFill="1" applyBorder="1" applyAlignment="1">
      <alignment horizontal="left"/>
    </xf>
    <xf numFmtId="49" fontId="7" fillId="2" borderId="5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left" wrapText="1"/>
    </xf>
    <xf numFmtId="49" fontId="7" fillId="2" borderId="5" xfId="0" applyNumberFormat="1" applyFont="1" applyFill="1" applyBorder="1" applyAlignment="1">
      <alignment horizontal="left" wrapText="1"/>
    </xf>
    <xf numFmtId="0" fontId="7" fillId="2" borderId="5" xfId="0" applyFont="1" applyFill="1" applyBorder="1"/>
    <xf numFmtId="3" fontId="7" fillId="2" borderId="5" xfId="0" applyNumberFormat="1" applyFont="1" applyFill="1" applyBorder="1" applyAlignment="1">
      <alignment horizontal="left" wrapText="1"/>
    </xf>
    <xf numFmtId="14" fontId="7" fillId="2" borderId="7" xfId="0" applyNumberFormat="1" applyFont="1" applyFill="1" applyBorder="1"/>
    <xf numFmtId="0" fontId="7" fillId="2" borderId="3" xfId="0" applyFont="1" applyFill="1" applyBorder="1"/>
    <xf numFmtId="0" fontId="7" fillId="2" borderId="7" xfId="0" applyFont="1" applyFill="1" applyBorder="1" applyAlignment="1">
      <alignment horizontal="left"/>
    </xf>
    <xf numFmtId="0" fontId="7" fillId="2" borderId="7" xfId="0" applyFont="1" applyFill="1" applyBorder="1"/>
    <xf numFmtId="0" fontId="7" fillId="2" borderId="7" xfId="0" applyFont="1" applyFill="1" applyBorder="1" applyAlignment="1">
      <alignment horizontal="justify" wrapText="1"/>
    </xf>
    <xf numFmtId="0" fontId="7" fillId="2" borderId="9" xfId="0" applyFont="1" applyFill="1" applyBorder="1"/>
    <xf numFmtId="0" fontId="7" fillId="2" borderId="10" xfId="0" applyFont="1" applyFill="1" applyBorder="1" applyAlignment="1">
      <alignment horizontal="left"/>
    </xf>
    <xf numFmtId="0" fontId="7" fillId="2" borderId="10" xfId="0" applyFont="1" applyFill="1" applyBorder="1"/>
    <xf numFmtId="49" fontId="6" fillId="5" borderId="11" xfId="0" applyNumberFormat="1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lef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left" vertical="center" wrapText="1"/>
    </xf>
    <xf numFmtId="49" fontId="7" fillId="2" borderId="5" xfId="0" applyNumberFormat="1" applyFont="1" applyFill="1" applyBorder="1" applyAlignment="1">
      <alignment wrapText="1"/>
    </xf>
    <xf numFmtId="49" fontId="7" fillId="2" borderId="5" xfId="0" applyNumberFormat="1" applyFont="1" applyFill="1" applyBorder="1" applyAlignment="1">
      <alignment horizontal="center" wrapText="1"/>
    </xf>
    <xf numFmtId="0" fontId="7" fillId="0" borderId="5" xfId="0" applyNumberFormat="1" applyFont="1" applyFill="1" applyBorder="1" applyAlignment="1">
      <alignment wrapText="1"/>
    </xf>
    <xf numFmtId="3" fontId="7" fillId="0" borderId="5" xfId="0" applyNumberFormat="1" applyFont="1" applyFill="1" applyBorder="1" applyAlignment="1">
      <alignment horizontal="right" wrapText="1"/>
    </xf>
    <xf numFmtId="3" fontId="7" fillId="2" borderId="5" xfId="0" applyNumberFormat="1" applyFont="1" applyFill="1" applyBorder="1" applyAlignment="1">
      <alignment horizontal="right" wrapText="1"/>
    </xf>
    <xf numFmtId="0" fontId="7" fillId="2" borderId="5" xfId="0" applyNumberFormat="1" applyFont="1" applyFill="1" applyBorder="1" applyAlignment="1">
      <alignment wrapText="1"/>
    </xf>
    <xf numFmtId="49" fontId="7" fillId="9" borderId="5" xfId="0" applyNumberFormat="1" applyFont="1" applyFill="1" applyBorder="1" applyAlignment="1">
      <alignment wrapText="1"/>
    </xf>
    <xf numFmtId="49" fontId="8" fillId="3" borderId="5" xfId="0" applyNumberFormat="1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3" fontId="7" fillId="2" borderId="10" xfId="0" applyNumberFormat="1" applyFont="1" applyFill="1" applyBorder="1"/>
    <xf numFmtId="49" fontId="6" fillId="5" borderId="13" xfId="0" applyNumberFormat="1" applyFont="1" applyFill="1" applyBorder="1" applyAlignment="1">
      <alignment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left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49" fontId="7" fillId="2" borderId="55" xfId="0" applyNumberFormat="1" applyFont="1" applyFill="1" applyBorder="1" applyAlignment="1">
      <alignment wrapText="1"/>
    </xf>
    <xf numFmtId="49" fontId="7" fillId="2" borderId="55" xfId="0" applyNumberFormat="1" applyFont="1" applyFill="1" applyBorder="1" applyAlignment="1">
      <alignment horizontal="center" wrapText="1"/>
    </xf>
    <xf numFmtId="0" fontId="7" fillId="9" borderId="55" xfId="0" applyNumberFormat="1" applyFont="1" applyFill="1" applyBorder="1" applyAlignment="1">
      <alignment wrapText="1"/>
    </xf>
    <xf numFmtId="3" fontId="7" fillId="2" borderId="55" xfId="0" applyNumberFormat="1" applyFont="1" applyFill="1" applyBorder="1" applyAlignment="1">
      <alignment horizontal="right" wrapText="1"/>
    </xf>
    <xf numFmtId="49" fontId="7" fillId="2" borderId="29" xfId="0" applyNumberFormat="1" applyFont="1" applyFill="1" applyBorder="1" applyAlignment="1">
      <alignment wrapText="1"/>
    </xf>
    <xf numFmtId="49" fontId="8" fillId="3" borderId="28" xfId="0" applyNumberFormat="1" applyFont="1" applyFill="1" applyBorder="1" applyAlignment="1">
      <alignment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left" vertical="center"/>
    </xf>
    <xf numFmtId="0" fontId="8" fillId="3" borderId="28" xfId="0" applyFont="1" applyFill="1" applyBorder="1" applyAlignment="1">
      <alignment vertical="center"/>
    </xf>
    <xf numFmtId="3" fontId="8" fillId="3" borderId="28" xfId="0" applyNumberFormat="1" applyFont="1" applyFill="1" applyBorder="1" applyAlignment="1">
      <alignment vertical="center"/>
    </xf>
    <xf numFmtId="0" fontId="7" fillId="2" borderId="15" xfId="0" applyFont="1" applyFill="1" applyBorder="1"/>
    <xf numFmtId="0" fontId="7" fillId="2" borderId="16" xfId="0" applyFont="1" applyFill="1" applyBorder="1"/>
    <xf numFmtId="0" fontId="7" fillId="2" borderId="16" xfId="0" applyFont="1" applyFill="1" applyBorder="1" applyAlignment="1">
      <alignment horizontal="left"/>
    </xf>
    <xf numFmtId="3" fontId="7" fillId="2" borderId="16" xfId="0" applyNumberFormat="1" applyFont="1" applyFill="1" applyBorder="1"/>
    <xf numFmtId="49" fontId="8" fillId="9" borderId="28" xfId="0" applyNumberFormat="1" applyFont="1" applyFill="1" applyBorder="1" applyAlignment="1">
      <alignment vertical="center"/>
    </xf>
    <xf numFmtId="0" fontId="8" fillId="9" borderId="57" xfId="0" applyFont="1" applyFill="1" applyBorder="1" applyAlignment="1">
      <alignment horizontal="center" vertical="center"/>
    </xf>
    <xf numFmtId="0" fontId="8" fillId="9" borderId="58" xfId="0" applyFont="1" applyFill="1" applyBorder="1" applyAlignment="1">
      <alignment horizontal="center" vertical="center"/>
    </xf>
    <xf numFmtId="0" fontId="8" fillId="9" borderId="58" xfId="0" applyFont="1" applyFill="1" applyBorder="1" applyAlignment="1">
      <alignment horizontal="left" vertical="center"/>
    </xf>
    <xf numFmtId="0" fontId="8" fillId="9" borderId="58" xfId="0" applyFont="1" applyFill="1" applyBorder="1" applyAlignment="1">
      <alignment vertical="center"/>
    </xf>
    <xf numFmtId="3" fontId="8" fillId="9" borderId="58" xfId="0" applyNumberFormat="1" applyFont="1" applyFill="1" applyBorder="1" applyAlignment="1">
      <alignment vertical="center"/>
    </xf>
    <xf numFmtId="49" fontId="6" fillId="3" borderId="11" xfId="0" applyNumberFormat="1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49" fontId="10" fillId="2" borderId="5" xfId="0" applyNumberFormat="1" applyFont="1" applyFill="1" applyBorder="1"/>
    <xf numFmtId="0" fontId="7" fillId="2" borderId="5" xfId="0" applyFont="1" applyFill="1" applyBorder="1" applyAlignment="1">
      <alignment horizontal="center"/>
    </xf>
    <xf numFmtId="49" fontId="7" fillId="2" borderId="5" xfId="0" applyNumberFormat="1" applyFont="1" applyFill="1" applyBorder="1" applyAlignment="1">
      <alignment horizontal="center"/>
    </xf>
    <xf numFmtId="49" fontId="7" fillId="2" borderId="5" xfId="0" applyNumberFormat="1" applyFont="1" applyFill="1" applyBorder="1"/>
    <xf numFmtId="49" fontId="7" fillId="2" borderId="29" xfId="0" applyNumberFormat="1" applyFont="1" applyFill="1" applyBorder="1"/>
    <xf numFmtId="49" fontId="7" fillId="2" borderId="59" xfId="0" applyNumberFormat="1" applyFont="1" applyFill="1" applyBorder="1" applyAlignment="1">
      <alignment horizontal="center"/>
    </xf>
    <xf numFmtId="0" fontId="11" fillId="2" borderId="29" xfId="0" applyFont="1" applyFill="1" applyBorder="1"/>
    <xf numFmtId="49" fontId="7" fillId="2" borderId="60" xfId="0" applyNumberFormat="1" applyFont="1" applyFill="1" applyBorder="1" applyAlignment="1">
      <alignment horizontal="center"/>
    </xf>
    <xf numFmtId="3" fontId="7" fillId="2" borderId="29" xfId="0" applyNumberFormat="1" applyFont="1" applyFill="1" applyBorder="1"/>
    <xf numFmtId="49" fontId="6" fillId="3" borderId="27" xfId="0" applyNumberFormat="1" applyFont="1" applyFill="1" applyBorder="1" applyAlignment="1">
      <alignment horizontal="center" vertical="center"/>
    </xf>
    <xf numFmtId="49" fontId="6" fillId="3" borderId="27" xfId="0" applyNumberFormat="1" applyFont="1" applyFill="1" applyBorder="1" applyAlignment="1">
      <alignment horizontal="center" vertical="center" wrapText="1"/>
    </xf>
    <xf numFmtId="49" fontId="6" fillId="3" borderId="27" xfId="0" applyNumberFormat="1" applyFont="1" applyFill="1" applyBorder="1" applyAlignment="1">
      <alignment horizontal="left" vertical="center"/>
    </xf>
    <xf numFmtId="49" fontId="7" fillId="2" borderId="29" xfId="0" applyNumberFormat="1" applyFont="1" applyFill="1" applyBorder="1" applyAlignment="1">
      <alignment horizontal="center"/>
    </xf>
    <xf numFmtId="3" fontId="7" fillId="0" borderId="29" xfId="0" applyNumberFormat="1" applyFont="1" applyFill="1" applyBorder="1"/>
    <xf numFmtId="49" fontId="7" fillId="2" borderId="29" xfId="0" applyNumberFormat="1" applyFont="1" applyFill="1" applyBorder="1" applyAlignment="1">
      <alignment horizontal="left" wrapText="1"/>
    </xf>
    <xf numFmtId="0" fontId="7" fillId="2" borderId="19" xfId="0" applyFont="1" applyFill="1" applyBorder="1"/>
    <xf numFmtId="0" fontId="7" fillId="2" borderId="19" xfId="0" applyFont="1" applyFill="1" applyBorder="1" applyAlignment="1">
      <alignment horizontal="left"/>
    </xf>
    <xf numFmtId="3" fontId="7" fillId="2" borderId="19" xfId="0" applyNumberFormat="1" applyFont="1" applyFill="1" applyBorder="1"/>
    <xf numFmtId="49" fontId="6" fillId="5" borderId="20" xfId="0" applyNumberFormat="1" applyFont="1" applyFill="1" applyBorder="1" applyAlignment="1">
      <alignment vertical="center"/>
    </xf>
    <xf numFmtId="0" fontId="6" fillId="5" borderId="21" xfId="0" applyFont="1" applyFill="1" applyBorder="1" applyAlignment="1">
      <alignment vertical="center"/>
    </xf>
    <xf numFmtId="0" fontId="6" fillId="5" borderId="21" xfId="0" applyFont="1" applyFill="1" applyBorder="1" applyAlignment="1">
      <alignment horizontal="left" vertical="center"/>
    </xf>
    <xf numFmtId="164" fontId="6" fillId="5" borderId="22" xfId="0" applyNumberFormat="1" applyFont="1" applyFill="1" applyBorder="1" applyAlignment="1">
      <alignment vertical="center"/>
    </xf>
    <xf numFmtId="49" fontId="6" fillId="3" borderId="23" xfId="0" applyNumberFormat="1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6" fillId="3" borderId="13" xfId="0" applyFont="1" applyFill="1" applyBorder="1" applyAlignment="1">
      <alignment horizontal="left" vertical="center"/>
    </xf>
    <xf numFmtId="164" fontId="6" fillId="3" borderId="24" xfId="0" applyNumberFormat="1" applyFont="1" applyFill="1" applyBorder="1" applyAlignment="1">
      <alignment vertical="center"/>
    </xf>
    <xf numFmtId="49" fontId="6" fillId="5" borderId="23" xfId="0" applyNumberFormat="1" applyFont="1" applyFill="1" applyBorder="1" applyAlignment="1">
      <alignment vertical="center"/>
    </xf>
    <xf numFmtId="0" fontId="6" fillId="5" borderId="13" xfId="0" applyFont="1" applyFill="1" applyBorder="1" applyAlignment="1">
      <alignment vertical="center"/>
    </xf>
    <xf numFmtId="0" fontId="6" fillId="5" borderId="13" xfId="0" applyFont="1" applyFill="1" applyBorder="1" applyAlignment="1">
      <alignment horizontal="left" vertical="center"/>
    </xf>
    <xf numFmtId="164" fontId="6" fillId="5" borderId="24" xfId="0" applyNumberFormat="1" applyFont="1" applyFill="1" applyBorder="1" applyAlignment="1">
      <alignment vertical="center"/>
    </xf>
    <xf numFmtId="49" fontId="6" fillId="5" borderId="25" xfId="0" applyNumberFormat="1" applyFont="1" applyFill="1" applyBorder="1" applyAlignment="1">
      <alignment vertical="center"/>
    </xf>
    <xf numFmtId="0" fontId="6" fillId="5" borderId="26" xfId="0" applyFont="1" applyFill="1" applyBorder="1" applyAlignment="1">
      <alignment vertical="center"/>
    </xf>
    <xf numFmtId="0" fontId="6" fillId="5" borderId="26" xfId="0" applyFont="1" applyFill="1" applyBorder="1" applyAlignment="1">
      <alignment horizontal="left" vertical="center"/>
    </xf>
    <xf numFmtId="164" fontId="6" fillId="5" borderId="26" xfId="0" applyNumberFormat="1" applyFont="1" applyFill="1" applyBorder="1" applyAlignment="1">
      <alignment vertical="center"/>
    </xf>
    <xf numFmtId="49" fontId="7" fillId="2" borderId="59" xfId="0" applyNumberFormat="1" applyFont="1" applyFill="1" applyBorder="1" applyAlignment="1">
      <alignment horizontal="left"/>
    </xf>
    <xf numFmtId="49" fontId="7" fillId="2" borderId="59" xfId="0" applyNumberFormat="1" applyFont="1" applyFill="1" applyBorder="1" applyAlignment="1">
      <alignment horizontal="left" vertical="center" wrapText="1"/>
    </xf>
    <xf numFmtId="49" fontId="7" fillId="2" borderId="59" xfId="0" applyNumberFormat="1" applyFont="1" applyFill="1" applyBorder="1" applyAlignment="1">
      <alignment horizontal="left" wrapText="1"/>
    </xf>
    <xf numFmtId="14" fontId="7" fillId="2" borderId="59" xfId="0" applyNumberFormat="1" applyFont="1" applyFill="1" applyBorder="1" applyAlignment="1">
      <alignment horizontal="left"/>
    </xf>
    <xf numFmtId="0" fontId="1" fillId="2" borderId="61" xfId="0" applyFont="1" applyFill="1" applyBorder="1"/>
    <xf numFmtId="0" fontId="7" fillId="2" borderId="62" xfId="0" applyFont="1" applyFill="1" applyBorder="1" applyAlignment="1">
      <alignment wrapText="1"/>
    </xf>
    <xf numFmtId="49" fontId="6" fillId="3" borderId="29" xfId="0" applyNumberFormat="1" applyFont="1" applyFill="1" applyBorder="1" applyAlignment="1">
      <alignment vertical="center" wrapText="1"/>
    </xf>
    <xf numFmtId="49" fontId="7" fillId="2" borderId="29" xfId="0" applyNumberFormat="1" applyFont="1" applyFill="1" applyBorder="1" applyAlignment="1">
      <alignment vertical="center" wrapText="1"/>
    </xf>
    <xf numFmtId="3" fontId="7" fillId="9" borderId="5" xfId="0" applyNumberFormat="1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3" fontId="7" fillId="2" borderId="5" xfId="0" applyNumberFormat="1" applyFont="1" applyFill="1" applyBorder="1" applyAlignment="1">
      <alignment vertical="center" wrapText="1"/>
    </xf>
    <xf numFmtId="3" fontId="7" fillId="2" borderId="5" xfId="0" applyNumberFormat="1" applyFont="1" applyFill="1" applyBorder="1"/>
    <xf numFmtId="0" fontId="7" fillId="2" borderId="5" xfId="0" applyNumberFormat="1" applyFont="1" applyFill="1" applyBorder="1"/>
    <xf numFmtId="0" fontId="7" fillId="2" borderId="55" xfId="0" applyNumberFormat="1" applyFont="1" applyFill="1" applyBorder="1"/>
    <xf numFmtId="3" fontId="7" fillId="2" borderId="55" xfId="0" applyNumberFormat="1" applyFont="1" applyFill="1" applyBorder="1"/>
    <xf numFmtId="0" fontId="7" fillId="2" borderId="29" xfId="0" applyNumberFormat="1" applyFont="1" applyFill="1" applyBorder="1"/>
    <xf numFmtId="0" fontId="7" fillId="2" borderId="5" xfId="0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right"/>
    </xf>
    <xf numFmtId="49" fontId="7" fillId="0" borderId="5" xfId="0" applyNumberFormat="1" applyFont="1" applyFill="1" applyBorder="1" applyAlignment="1">
      <alignment horizontal="right" wrapText="1"/>
    </xf>
    <xf numFmtId="0" fontId="7" fillId="2" borderId="5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right"/>
    </xf>
    <xf numFmtId="49" fontId="10" fillId="2" borderId="55" xfId="0" applyNumberFormat="1" applyFont="1" applyFill="1" applyBorder="1" applyAlignment="1">
      <alignment horizontal="justify" vertical="top" wrapText="1"/>
    </xf>
    <xf numFmtId="49" fontId="10" fillId="8" borderId="41" xfId="0" applyNumberFormat="1" applyFont="1" applyFill="1" applyBorder="1" applyAlignment="1">
      <alignment vertical="center"/>
    </xf>
    <xf numFmtId="49" fontId="10" fillId="8" borderId="42" xfId="0" applyNumberFormat="1" applyFont="1" applyFill="1" applyBorder="1" applyAlignment="1">
      <alignment vertical="center"/>
    </xf>
    <xf numFmtId="49" fontId="7" fillId="8" borderId="43" xfId="0" applyNumberFormat="1" applyFont="1" applyFill="1" applyBorder="1"/>
    <xf numFmtId="0" fontId="7" fillId="7" borderId="17" xfId="0" applyFont="1" applyFill="1" applyBorder="1" applyAlignment="1">
      <alignment horizontal="left"/>
    </xf>
    <xf numFmtId="49" fontId="10" fillId="2" borderId="44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7" fillId="2" borderId="45" xfId="0" applyNumberFormat="1" applyFont="1" applyFill="1" applyBorder="1"/>
    <xf numFmtId="0" fontId="10" fillId="2" borderId="5" xfId="0" applyNumberFormat="1" applyFont="1" applyFill="1" applyBorder="1" applyAlignment="1">
      <alignment vertical="center"/>
    </xf>
    <xf numFmtId="165" fontId="10" fillId="2" borderId="5" xfId="0" applyNumberFormat="1" applyFont="1" applyFill="1" applyBorder="1" applyAlignment="1">
      <alignment vertical="center"/>
    </xf>
    <xf numFmtId="0" fontId="6" fillId="7" borderId="17" xfId="0" applyFont="1" applyFill="1" applyBorder="1" applyAlignment="1">
      <alignment horizontal="left" vertical="center"/>
    </xf>
    <xf numFmtId="49" fontId="10" fillId="8" borderId="46" xfId="0" applyNumberFormat="1" applyFont="1" applyFill="1" applyBorder="1" applyAlignment="1">
      <alignment vertical="center"/>
    </xf>
    <xf numFmtId="165" fontId="10" fillId="8" borderId="47" xfId="0" applyNumberFormat="1" applyFont="1" applyFill="1" applyBorder="1" applyAlignment="1">
      <alignment vertical="center"/>
    </xf>
    <xf numFmtId="9" fontId="10" fillId="8" borderId="48" xfId="0" applyNumberFormat="1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0" fontId="6" fillId="2" borderId="17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vertical="center"/>
    </xf>
    <xf numFmtId="0" fontId="6" fillId="6" borderId="49" xfId="0" applyFont="1" applyFill="1" applyBorder="1" applyAlignment="1">
      <alignment vertical="center"/>
    </xf>
    <xf numFmtId="49" fontId="12" fillId="6" borderId="17" xfId="0" applyNumberFormat="1" applyFont="1" applyFill="1" applyBorder="1" applyAlignment="1">
      <alignment vertical="center"/>
    </xf>
    <xf numFmtId="0" fontId="6" fillId="6" borderId="17" xfId="0" applyFont="1" applyFill="1" applyBorder="1" applyAlignment="1">
      <alignment vertical="center"/>
    </xf>
    <xf numFmtId="0" fontId="6" fillId="6" borderId="50" xfId="0" applyFont="1" applyFill="1" applyBorder="1" applyAlignment="1">
      <alignment horizontal="left" vertical="center"/>
    </xf>
    <xf numFmtId="49" fontId="10" fillId="8" borderId="51" xfId="0" applyNumberFormat="1" applyFont="1" applyFill="1" applyBorder="1" applyAlignment="1">
      <alignment vertical="center"/>
    </xf>
    <xf numFmtId="0" fontId="14" fillId="0" borderId="0" xfId="0" applyNumberFormat="1" applyFont="1"/>
    <xf numFmtId="0" fontId="15" fillId="0" borderId="0" xfId="0" applyNumberFormat="1" applyFont="1"/>
    <xf numFmtId="49" fontId="16" fillId="2" borderId="30" xfId="0" applyNumberFormat="1" applyFont="1" applyFill="1" applyBorder="1" applyAlignment="1">
      <alignment vertical="center"/>
    </xf>
    <xf numFmtId="0" fontId="18" fillId="2" borderId="31" xfId="0" applyFont="1" applyFill="1" applyBorder="1"/>
    <xf numFmtId="0" fontId="18" fillId="2" borderId="31" xfId="0" applyFont="1" applyFill="1" applyBorder="1" applyAlignment="1">
      <alignment horizontal="left"/>
    </xf>
    <xf numFmtId="0" fontId="18" fillId="2" borderId="32" xfId="0" applyFont="1" applyFill="1" applyBorder="1"/>
    <xf numFmtId="49" fontId="18" fillId="2" borderId="33" xfId="0" applyNumberFormat="1" applyFont="1" applyFill="1" applyBorder="1" applyAlignment="1">
      <alignment vertical="center"/>
    </xf>
    <xf numFmtId="0" fontId="18" fillId="2" borderId="17" xfId="0" applyFont="1" applyFill="1" applyBorder="1"/>
    <xf numFmtId="0" fontId="18" fillId="2" borderId="17" xfId="0" applyFont="1" applyFill="1" applyBorder="1" applyAlignment="1">
      <alignment horizontal="left"/>
    </xf>
    <xf numFmtId="0" fontId="18" fillId="2" borderId="34" xfId="0" applyFont="1" applyFill="1" applyBorder="1"/>
    <xf numFmtId="49" fontId="18" fillId="2" borderId="35" xfId="0" applyNumberFormat="1" applyFont="1" applyFill="1" applyBorder="1" applyAlignment="1">
      <alignment vertical="center"/>
    </xf>
    <xf numFmtId="0" fontId="18" fillId="2" borderId="36" xfId="0" applyFont="1" applyFill="1" applyBorder="1"/>
    <xf numFmtId="0" fontId="18" fillId="2" borderId="36" xfId="0" applyFont="1" applyFill="1" applyBorder="1" applyAlignment="1">
      <alignment horizontal="left"/>
    </xf>
    <xf numFmtId="0" fontId="18" fillId="2" borderId="37" xfId="0" applyFont="1" applyFill="1" applyBorder="1"/>
    <xf numFmtId="0" fontId="1" fillId="0" borderId="54" xfId="0" applyFont="1" applyFill="1" applyBorder="1"/>
    <xf numFmtId="49" fontId="7" fillId="0" borderId="55" xfId="0" applyNumberFormat="1" applyFont="1" applyFill="1" applyBorder="1" applyAlignment="1">
      <alignment wrapText="1"/>
    </xf>
    <xf numFmtId="49" fontId="7" fillId="0" borderId="55" xfId="0" applyNumberFormat="1" applyFont="1" applyFill="1" applyBorder="1" applyAlignment="1">
      <alignment horizontal="center" wrapText="1"/>
    </xf>
    <xf numFmtId="0" fontId="7" fillId="0" borderId="55" xfId="0" applyNumberFormat="1" applyFont="1" applyFill="1" applyBorder="1" applyAlignment="1">
      <alignment wrapText="1"/>
    </xf>
    <xf numFmtId="3" fontId="7" fillId="0" borderId="55" xfId="0" applyNumberFormat="1" applyFont="1" applyFill="1" applyBorder="1" applyAlignment="1">
      <alignment horizontal="right" wrapText="1"/>
    </xf>
    <xf numFmtId="0" fontId="0" fillId="0" borderId="0" xfId="0" applyNumberFormat="1" applyFill="1"/>
    <xf numFmtId="0" fontId="1" fillId="0" borderId="0" xfId="0" applyNumberFormat="1" applyFont="1" applyFill="1"/>
    <xf numFmtId="0" fontId="1" fillId="0" borderId="0" xfId="0" applyFont="1" applyFill="1"/>
    <xf numFmtId="0" fontId="1" fillId="0" borderId="29" xfId="0" applyFont="1" applyFill="1" applyBorder="1"/>
    <xf numFmtId="49" fontId="7" fillId="0" borderId="29" xfId="0" applyNumberFormat="1" applyFont="1" applyFill="1" applyBorder="1" applyAlignment="1">
      <alignment wrapText="1"/>
    </xf>
    <xf numFmtId="49" fontId="7" fillId="0" borderId="29" xfId="0" applyNumberFormat="1" applyFont="1" applyFill="1" applyBorder="1" applyAlignment="1">
      <alignment horizontal="center" wrapText="1"/>
    </xf>
    <xf numFmtId="0" fontId="7" fillId="0" borderId="29" xfId="0" applyNumberFormat="1" applyFont="1" applyFill="1" applyBorder="1" applyAlignment="1">
      <alignment wrapText="1"/>
    </xf>
    <xf numFmtId="0" fontId="5" fillId="0" borderId="0" xfId="0" applyNumberFormat="1" applyFont="1" applyFill="1"/>
    <xf numFmtId="0" fontId="1" fillId="2" borderId="63" xfId="0" applyFont="1" applyFill="1" applyBorder="1"/>
    <xf numFmtId="49" fontId="8" fillId="3" borderId="58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left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7" fillId="6" borderId="40" xfId="0" applyFont="1" applyFill="1" applyBorder="1"/>
    <xf numFmtId="49" fontId="7" fillId="2" borderId="5" xfId="0" applyNumberFormat="1" applyFont="1" applyFill="1" applyBorder="1" applyAlignment="1">
      <alignment horizontal="right" wrapText="1"/>
    </xf>
    <xf numFmtId="0" fontId="8" fillId="3" borderId="5" xfId="0" applyFont="1" applyFill="1" applyBorder="1" applyAlignment="1">
      <alignment horizontal="right" vertical="center"/>
    </xf>
    <xf numFmtId="3" fontId="8" fillId="3" borderId="5" xfId="0" applyNumberFormat="1" applyFont="1" applyFill="1" applyBorder="1" applyAlignment="1">
      <alignment horizontal="right" vertical="center"/>
    </xf>
    <xf numFmtId="49" fontId="12" fillId="6" borderId="38" xfId="0" applyNumberFormat="1" applyFont="1" applyFill="1" applyBorder="1" applyAlignment="1">
      <alignment vertical="center"/>
    </xf>
    <xf numFmtId="0" fontId="10" fillId="6" borderId="39" xfId="0" applyFont="1" applyFill="1" applyBorder="1" applyAlignment="1">
      <alignment vertical="center"/>
    </xf>
    <xf numFmtId="49" fontId="7" fillId="2" borderId="5" xfId="0" applyNumberFormat="1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49" fontId="8" fillId="3" borderId="5" xfId="0" applyNumberFormat="1" applyFont="1" applyFill="1" applyBorder="1" applyAlignment="1">
      <alignment wrapText="1"/>
    </xf>
    <xf numFmtId="0" fontId="8" fillId="4" borderId="5" xfId="0" applyFont="1" applyFill="1" applyBorder="1" applyAlignment="1">
      <alignment wrapText="1"/>
    </xf>
    <xf numFmtId="49" fontId="7" fillId="2" borderId="5" xfId="0" applyNumberFormat="1" applyFont="1" applyFill="1" applyBorder="1" applyAlignment="1"/>
    <xf numFmtId="0" fontId="7" fillId="2" borderId="5" xfId="0" applyFont="1" applyFill="1" applyBorder="1" applyAlignment="1"/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3" fontId="13" fillId="8" borderId="52" xfId="0" applyNumberFormat="1" applyFont="1" applyFill="1" applyBorder="1" applyAlignment="1">
      <alignment vertical="center"/>
    </xf>
    <xf numFmtId="3" fontId="13" fillId="8" borderId="53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960510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Normal="100" workbookViewId="0">
      <selection activeCell="H78" sqref="H78:H79"/>
    </sheetView>
  </sheetViews>
  <sheetFormatPr baseColWidth="10" defaultColWidth="10.7109375" defaultRowHeight="11.25" customHeight="1" x14ac:dyDescent="0.2"/>
  <cols>
    <col min="1" max="1" width="4.42578125" style="3" customWidth="1"/>
    <col min="2" max="2" width="22" style="3" customWidth="1"/>
    <col min="3" max="3" width="11.42578125" style="3" customWidth="1"/>
    <col min="4" max="4" width="9.42578125" style="3" customWidth="1"/>
    <col min="5" max="5" width="15" style="21" customWidth="1"/>
    <col min="6" max="6" width="11.7109375" style="3" customWidth="1"/>
    <col min="7" max="7" width="16.42578125" style="3" customWidth="1"/>
    <col min="8" max="255" width="10.7109375" style="3" customWidth="1"/>
    <col min="256" max="16384" width="10.7109375" style="4"/>
  </cols>
  <sheetData>
    <row r="1" spans="1:7" ht="15" customHeight="1" x14ac:dyDescent="0.2">
      <c r="A1" s="1"/>
      <c r="B1" s="1"/>
      <c r="C1" s="1"/>
      <c r="D1" s="1"/>
      <c r="E1" s="2"/>
      <c r="F1" s="1"/>
      <c r="G1" s="1"/>
    </row>
    <row r="2" spans="1:7" ht="15" customHeight="1" x14ac:dyDescent="0.2">
      <c r="A2" s="1"/>
      <c r="B2" s="1"/>
      <c r="C2" s="1"/>
      <c r="D2" s="1"/>
      <c r="E2" s="2"/>
      <c r="F2" s="1"/>
      <c r="G2" s="1"/>
    </row>
    <row r="3" spans="1:7" ht="15" customHeight="1" x14ac:dyDescent="0.2">
      <c r="A3" s="1"/>
      <c r="B3" s="1"/>
      <c r="C3" s="1"/>
      <c r="D3" s="1"/>
      <c r="E3" s="2"/>
      <c r="F3" s="1"/>
      <c r="G3" s="1"/>
    </row>
    <row r="4" spans="1:7" ht="15" customHeight="1" x14ac:dyDescent="0.2">
      <c r="A4" s="1"/>
      <c r="B4" s="1"/>
      <c r="C4" s="1"/>
      <c r="D4" s="1"/>
      <c r="E4" s="2"/>
      <c r="F4" s="1"/>
      <c r="G4" s="1"/>
    </row>
    <row r="5" spans="1:7" ht="15" customHeight="1" x14ac:dyDescent="0.2">
      <c r="A5" s="1"/>
      <c r="B5" s="1"/>
      <c r="C5" s="1"/>
      <c r="D5" s="1"/>
      <c r="E5" s="2"/>
      <c r="F5" s="1"/>
      <c r="G5" s="1"/>
    </row>
    <row r="6" spans="1:7" ht="15" customHeight="1" x14ac:dyDescent="0.2">
      <c r="A6" s="1"/>
      <c r="B6" s="1"/>
      <c r="C6" s="1"/>
      <c r="D6" s="1"/>
      <c r="E6" s="2"/>
      <c r="F6" s="1"/>
      <c r="G6" s="1"/>
    </row>
    <row r="7" spans="1:7" ht="15" customHeight="1" x14ac:dyDescent="0.2">
      <c r="A7" s="1"/>
      <c r="B7" s="1"/>
      <c r="C7" s="1"/>
      <c r="D7" s="1"/>
      <c r="E7" s="2"/>
      <c r="F7" s="1"/>
      <c r="G7" s="1"/>
    </row>
    <row r="8" spans="1:7" ht="15" customHeight="1" x14ac:dyDescent="0.2">
      <c r="A8" s="1"/>
      <c r="B8" s="128"/>
      <c r="C8" s="5"/>
      <c r="D8" s="1"/>
      <c r="E8" s="6"/>
      <c r="F8" s="5"/>
      <c r="G8" s="5"/>
    </row>
    <row r="9" spans="1:7" ht="12" customHeight="1" x14ac:dyDescent="0.25">
      <c r="A9" s="15"/>
      <c r="B9" s="130" t="s">
        <v>0</v>
      </c>
      <c r="C9" s="124" t="s">
        <v>1</v>
      </c>
      <c r="D9" s="29"/>
      <c r="E9" s="209" t="s">
        <v>2</v>
      </c>
      <c r="F9" s="210"/>
      <c r="G9" s="30">
        <v>36000</v>
      </c>
    </row>
    <row r="10" spans="1:7" ht="17.45" customHeight="1" x14ac:dyDescent="0.25">
      <c r="A10" s="15"/>
      <c r="B10" s="131" t="s">
        <v>3</v>
      </c>
      <c r="C10" s="125" t="s">
        <v>4</v>
      </c>
      <c r="D10" s="29"/>
      <c r="E10" s="207" t="s">
        <v>5</v>
      </c>
      <c r="F10" s="208"/>
      <c r="G10" s="32" t="s">
        <v>6</v>
      </c>
    </row>
    <row r="11" spans="1:7" ht="17.45" customHeight="1" x14ac:dyDescent="0.25">
      <c r="A11" s="15"/>
      <c r="B11" s="131" t="s">
        <v>7</v>
      </c>
      <c r="C11" s="124" t="s">
        <v>8</v>
      </c>
      <c r="D11" s="29"/>
      <c r="E11" s="207" t="s">
        <v>107</v>
      </c>
      <c r="F11" s="208"/>
      <c r="G11" s="30">
        <v>333</v>
      </c>
    </row>
    <row r="12" spans="1:7" ht="17.45" customHeight="1" x14ac:dyDescent="0.25">
      <c r="A12" s="15"/>
      <c r="B12" s="131" t="s">
        <v>9</v>
      </c>
      <c r="C12" s="126" t="s">
        <v>10</v>
      </c>
      <c r="D12" s="29"/>
      <c r="E12" s="28" t="s">
        <v>11</v>
      </c>
      <c r="F12" s="34"/>
      <c r="G12" s="35">
        <f>(G9*G11)</f>
        <v>11988000</v>
      </c>
    </row>
    <row r="13" spans="1:7" ht="17.45" customHeight="1" x14ac:dyDescent="0.25">
      <c r="A13" s="15"/>
      <c r="B13" s="131" t="s">
        <v>12</v>
      </c>
      <c r="C13" s="124" t="s">
        <v>13</v>
      </c>
      <c r="D13" s="29"/>
      <c r="E13" s="207" t="s">
        <v>14</v>
      </c>
      <c r="F13" s="208"/>
      <c r="G13" s="33" t="s">
        <v>15</v>
      </c>
    </row>
    <row r="14" spans="1:7" ht="17.45" customHeight="1" x14ac:dyDescent="0.25">
      <c r="A14" s="15"/>
      <c r="B14" s="131" t="s">
        <v>16</v>
      </c>
      <c r="C14" s="124" t="s">
        <v>13</v>
      </c>
      <c r="D14" s="29"/>
      <c r="E14" s="207" t="s">
        <v>17</v>
      </c>
      <c r="F14" s="208"/>
      <c r="G14" s="32" t="s">
        <v>18</v>
      </c>
    </row>
    <row r="15" spans="1:7" ht="17.45" customHeight="1" x14ac:dyDescent="0.25">
      <c r="A15" s="15"/>
      <c r="B15" s="131" t="s">
        <v>19</v>
      </c>
      <c r="C15" s="127">
        <v>44727</v>
      </c>
      <c r="D15" s="29"/>
      <c r="E15" s="211" t="s">
        <v>20</v>
      </c>
      <c r="F15" s="212"/>
      <c r="G15" s="33" t="s">
        <v>21</v>
      </c>
    </row>
    <row r="16" spans="1:7" ht="12" customHeight="1" x14ac:dyDescent="0.25">
      <c r="A16" s="1"/>
      <c r="B16" s="129"/>
      <c r="C16" s="36"/>
      <c r="D16" s="37"/>
      <c r="E16" s="38"/>
      <c r="F16" s="39"/>
      <c r="G16" s="40"/>
    </row>
    <row r="17" spans="1:255" ht="12" customHeight="1" x14ac:dyDescent="0.2">
      <c r="A17" s="8"/>
      <c r="B17" s="213" t="s">
        <v>22</v>
      </c>
      <c r="C17" s="214"/>
      <c r="D17" s="214"/>
      <c r="E17" s="214"/>
      <c r="F17" s="214"/>
      <c r="G17" s="214"/>
    </row>
    <row r="18" spans="1:255" ht="12" customHeight="1" x14ac:dyDescent="0.25">
      <c r="A18" s="1"/>
      <c r="B18" s="41"/>
      <c r="C18" s="42"/>
      <c r="D18" s="42"/>
      <c r="E18" s="42"/>
      <c r="F18" s="43"/>
      <c r="G18" s="43"/>
    </row>
    <row r="19" spans="1:255" ht="12" customHeight="1" x14ac:dyDescent="0.2">
      <c r="A19" s="7"/>
      <c r="B19" s="44" t="s">
        <v>23</v>
      </c>
      <c r="C19" s="45"/>
      <c r="D19" s="46"/>
      <c r="E19" s="47"/>
      <c r="F19" s="46"/>
      <c r="G19" s="46"/>
    </row>
    <row r="20" spans="1:255" ht="24" customHeight="1" x14ac:dyDescent="0.2">
      <c r="A20" s="8"/>
      <c r="B20" s="48" t="s">
        <v>24</v>
      </c>
      <c r="C20" s="48" t="s">
        <v>25</v>
      </c>
      <c r="D20" s="48" t="s">
        <v>26</v>
      </c>
      <c r="E20" s="49" t="s">
        <v>27</v>
      </c>
      <c r="F20" s="48" t="s">
        <v>28</v>
      </c>
      <c r="G20" s="48" t="s">
        <v>29</v>
      </c>
    </row>
    <row r="21" spans="1:255" ht="12.75" customHeight="1" x14ac:dyDescent="0.25">
      <c r="A21" s="8"/>
      <c r="B21" s="50" t="s">
        <v>30</v>
      </c>
      <c r="C21" s="51" t="s">
        <v>31</v>
      </c>
      <c r="D21" s="52">
        <v>30</v>
      </c>
      <c r="E21" s="142" t="s">
        <v>32</v>
      </c>
      <c r="F21" s="53">
        <v>20000</v>
      </c>
      <c r="G21" s="54">
        <f>(D21*F21)</f>
        <v>600000</v>
      </c>
    </row>
    <row r="22" spans="1:255" ht="12.75" customHeight="1" x14ac:dyDescent="0.25">
      <c r="A22" s="8"/>
      <c r="B22" s="50" t="s">
        <v>33</v>
      </c>
      <c r="C22" s="51" t="s">
        <v>31</v>
      </c>
      <c r="D22" s="52">
        <v>30</v>
      </c>
      <c r="E22" s="142" t="s">
        <v>34</v>
      </c>
      <c r="F22" s="53">
        <v>20000</v>
      </c>
      <c r="G22" s="54">
        <f t="shared" ref="G22" si="0">(D22*F22)</f>
        <v>600000</v>
      </c>
    </row>
    <row r="23" spans="1:255" ht="12.75" customHeight="1" x14ac:dyDescent="0.25">
      <c r="A23" s="8"/>
      <c r="B23" s="50" t="s">
        <v>35</v>
      </c>
      <c r="C23" s="51" t="s">
        <v>31</v>
      </c>
      <c r="D23" s="52">
        <v>2</v>
      </c>
      <c r="E23" s="142" t="s">
        <v>36</v>
      </c>
      <c r="F23" s="53">
        <v>20000</v>
      </c>
      <c r="G23" s="54">
        <f t="shared" ref="G23:G27" si="1">(D23*F23)</f>
        <v>40000</v>
      </c>
    </row>
    <row r="24" spans="1:255" ht="12.75" customHeight="1" x14ac:dyDescent="0.25">
      <c r="A24" s="8"/>
      <c r="B24" s="50" t="s">
        <v>37</v>
      </c>
      <c r="C24" s="51" t="s">
        <v>31</v>
      </c>
      <c r="D24" s="52">
        <v>2</v>
      </c>
      <c r="E24" s="142" t="s">
        <v>32</v>
      </c>
      <c r="F24" s="53">
        <v>20000</v>
      </c>
      <c r="G24" s="54">
        <f t="shared" si="1"/>
        <v>40000</v>
      </c>
    </row>
    <row r="25" spans="1:255" ht="12.75" customHeight="1" x14ac:dyDescent="0.25">
      <c r="A25" s="8"/>
      <c r="B25" s="50" t="s">
        <v>38</v>
      </c>
      <c r="C25" s="51" t="s">
        <v>31</v>
      </c>
      <c r="D25" s="55">
        <v>20</v>
      </c>
      <c r="E25" s="142" t="s">
        <v>39</v>
      </c>
      <c r="F25" s="54">
        <v>20000</v>
      </c>
      <c r="G25" s="54">
        <f t="shared" si="1"/>
        <v>400000</v>
      </c>
    </row>
    <row r="26" spans="1:255" ht="12.75" customHeight="1" x14ac:dyDescent="0.25">
      <c r="A26" s="8"/>
      <c r="B26" s="56" t="s">
        <v>40</v>
      </c>
      <c r="C26" s="51" t="s">
        <v>31</v>
      </c>
      <c r="D26" s="55">
        <v>6</v>
      </c>
      <c r="E26" s="142" t="s">
        <v>41</v>
      </c>
      <c r="F26" s="54">
        <v>20000</v>
      </c>
      <c r="G26" s="54">
        <f t="shared" si="1"/>
        <v>120000</v>
      </c>
    </row>
    <row r="27" spans="1:255" ht="12.75" customHeight="1" x14ac:dyDescent="0.25">
      <c r="A27" s="8"/>
      <c r="B27" s="50" t="s">
        <v>42</v>
      </c>
      <c r="C27" s="51" t="s">
        <v>31</v>
      </c>
      <c r="D27" s="55">
        <v>40</v>
      </c>
      <c r="E27" s="202" t="s">
        <v>6</v>
      </c>
      <c r="F27" s="54">
        <v>20000</v>
      </c>
      <c r="G27" s="54">
        <f t="shared" si="1"/>
        <v>800000</v>
      </c>
    </row>
    <row r="28" spans="1:255" ht="12.75" customHeight="1" x14ac:dyDescent="0.2">
      <c r="A28" s="8"/>
      <c r="B28" s="57" t="s">
        <v>43</v>
      </c>
      <c r="C28" s="58"/>
      <c r="D28" s="58"/>
      <c r="E28" s="203"/>
      <c r="F28" s="203"/>
      <c r="G28" s="204">
        <f>SUM(G21:G27)</f>
        <v>2600000</v>
      </c>
    </row>
    <row r="29" spans="1:255" ht="12" customHeight="1" x14ac:dyDescent="0.25">
      <c r="A29" s="1"/>
      <c r="B29" s="41"/>
      <c r="C29" s="43"/>
      <c r="D29" s="43"/>
      <c r="E29" s="42"/>
      <c r="F29" s="59"/>
      <c r="G29" s="59"/>
    </row>
    <row r="30" spans="1:255" ht="12" customHeight="1" x14ac:dyDescent="0.2">
      <c r="A30" s="7"/>
      <c r="B30" s="60" t="s">
        <v>44</v>
      </c>
      <c r="C30" s="61"/>
      <c r="D30" s="62"/>
      <c r="E30" s="63"/>
      <c r="F30" s="64"/>
      <c r="G30" s="64"/>
    </row>
    <row r="31" spans="1:255" ht="24" customHeight="1" x14ac:dyDescent="0.2">
      <c r="A31" s="7"/>
      <c r="B31" s="65" t="s">
        <v>24</v>
      </c>
      <c r="C31" s="65" t="s">
        <v>25</v>
      </c>
      <c r="D31" s="65" t="s">
        <v>26</v>
      </c>
      <c r="E31" s="66" t="s">
        <v>27</v>
      </c>
      <c r="F31" s="67" t="s">
        <v>28</v>
      </c>
      <c r="G31" s="65" t="s">
        <v>29</v>
      </c>
    </row>
    <row r="32" spans="1:255" s="189" customFormat="1" ht="12.75" customHeight="1" x14ac:dyDescent="0.25">
      <c r="A32" s="182"/>
      <c r="B32" s="183" t="s">
        <v>45</v>
      </c>
      <c r="C32" s="184" t="s">
        <v>46</v>
      </c>
      <c r="D32" s="185">
        <v>0.2</v>
      </c>
      <c r="E32" s="32" t="s">
        <v>47</v>
      </c>
      <c r="F32" s="186">
        <v>160000</v>
      </c>
      <c r="G32" s="186">
        <f t="shared" ref="G32:G34" si="2">(D32*F32)</f>
        <v>32000</v>
      </c>
      <c r="H32" s="187"/>
      <c r="I32" s="187"/>
      <c r="J32" s="187"/>
      <c r="K32" s="187"/>
      <c r="L32" s="187"/>
      <c r="M32" s="187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8"/>
      <c r="AF32" s="188"/>
      <c r="AG32" s="188"/>
      <c r="AH32" s="188"/>
      <c r="AI32" s="188"/>
      <c r="AJ32" s="188"/>
      <c r="AK32" s="188"/>
      <c r="AL32" s="188"/>
      <c r="AM32" s="188"/>
      <c r="AN32" s="188"/>
      <c r="AO32" s="188"/>
      <c r="AP32" s="188"/>
      <c r="AQ32" s="188"/>
      <c r="AR32" s="188"/>
      <c r="AS32" s="188"/>
      <c r="AT32" s="188"/>
      <c r="AU32" s="188"/>
      <c r="AV32" s="188"/>
      <c r="AW32" s="188"/>
      <c r="AX32" s="188"/>
      <c r="AY32" s="188"/>
      <c r="AZ32" s="188"/>
      <c r="BA32" s="188"/>
      <c r="BB32" s="188"/>
      <c r="BC32" s="188"/>
      <c r="BD32" s="188"/>
      <c r="BE32" s="188"/>
      <c r="BF32" s="188"/>
      <c r="BG32" s="188"/>
      <c r="BH32" s="188"/>
      <c r="BI32" s="188"/>
      <c r="BJ32" s="188"/>
      <c r="BK32" s="188"/>
      <c r="BL32" s="188"/>
      <c r="BM32" s="188"/>
      <c r="BN32" s="188"/>
      <c r="BO32" s="188"/>
      <c r="BP32" s="188"/>
      <c r="BQ32" s="188"/>
      <c r="BR32" s="188"/>
      <c r="BS32" s="188"/>
      <c r="BT32" s="188"/>
      <c r="BU32" s="188"/>
      <c r="BV32" s="188"/>
      <c r="BW32" s="188"/>
      <c r="BX32" s="188"/>
      <c r="BY32" s="188"/>
      <c r="BZ32" s="188"/>
      <c r="CA32" s="188"/>
      <c r="CB32" s="188"/>
      <c r="CC32" s="188"/>
      <c r="CD32" s="188"/>
      <c r="CE32" s="188"/>
      <c r="CF32" s="188"/>
      <c r="CG32" s="188"/>
      <c r="CH32" s="188"/>
      <c r="CI32" s="188"/>
      <c r="CJ32" s="188"/>
      <c r="CK32" s="188"/>
      <c r="CL32" s="188"/>
      <c r="CM32" s="188"/>
      <c r="CN32" s="188"/>
      <c r="CO32" s="188"/>
      <c r="CP32" s="188"/>
      <c r="CQ32" s="188"/>
      <c r="CR32" s="188"/>
      <c r="CS32" s="188"/>
      <c r="CT32" s="188"/>
      <c r="CU32" s="188"/>
      <c r="CV32" s="188"/>
      <c r="CW32" s="188"/>
      <c r="CX32" s="188"/>
      <c r="CY32" s="188"/>
      <c r="CZ32" s="188"/>
      <c r="DA32" s="188"/>
      <c r="DB32" s="188"/>
      <c r="DC32" s="188"/>
      <c r="DD32" s="188"/>
      <c r="DE32" s="188"/>
      <c r="DF32" s="188"/>
      <c r="DG32" s="188"/>
      <c r="DH32" s="188"/>
      <c r="DI32" s="188"/>
      <c r="DJ32" s="188"/>
      <c r="DK32" s="188"/>
      <c r="DL32" s="188"/>
      <c r="DM32" s="188"/>
      <c r="DN32" s="188"/>
      <c r="DO32" s="188"/>
      <c r="DP32" s="188"/>
      <c r="DQ32" s="188"/>
      <c r="DR32" s="188"/>
      <c r="DS32" s="188"/>
      <c r="DT32" s="188"/>
      <c r="DU32" s="188"/>
      <c r="DV32" s="188"/>
      <c r="DW32" s="188"/>
      <c r="DX32" s="188"/>
      <c r="DY32" s="188"/>
      <c r="DZ32" s="188"/>
      <c r="EA32" s="188"/>
      <c r="EB32" s="188"/>
      <c r="EC32" s="188"/>
      <c r="ED32" s="188"/>
      <c r="EE32" s="188"/>
      <c r="EF32" s="188"/>
      <c r="EG32" s="188"/>
      <c r="EH32" s="188"/>
      <c r="EI32" s="188"/>
      <c r="EJ32" s="188"/>
      <c r="EK32" s="188"/>
      <c r="EL32" s="188"/>
      <c r="EM32" s="188"/>
      <c r="EN32" s="188"/>
      <c r="EO32" s="188"/>
      <c r="EP32" s="188"/>
      <c r="EQ32" s="188"/>
      <c r="ER32" s="188"/>
      <c r="ES32" s="188"/>
      <c r="ET32" s="188"/>
      <c r="EU32" s="188"/>
      <c r="EV32" s="188"/>
      <c r="EW32" s="188"/>
      <c r="EX32" s="188"/>
      <c r="EY32" s="188"/>
      <c r="EZ32" s="188"/>
      <c r="FA32" s="188"/>
      <c r="FB32" s="188"/>
      <c r="FC32" s="188"/>
      <c r="FD32" s="188"/>
      <c r="FE32" s="188"/>
      <c r="FF32" s="188"/>
      <c r="FG32" s="188"/>
      <c r="FH32" s="188"/>
      <c r="FI32" s="188"/>
      <c r="FJ32" s="188"/>
      <c r="FK32" s="188"/>
      <c r="FL32" s="188"/>
      <c r="FM32" s="188"/>
      <c r="FN32" s="188"/>
      <c r="FO32" s="188"/>
      <c r="FP32" s="188"/>
      <c r="FQ32" s="188"/>
      <c r="FR32" s="188"/>
      <c r="FS32" s="188"/>
      <c r="FT32" s="188"/>
      <c r="FU32" s="188"/>
      <c r="FV32" s="188"/>
      <c r="FW32" s="188"/>
      <c r="FX32" s="188"/>
      <c r="FY32" s="188"/>
      <c r="FZ32" s="188"/>
      <c r="GA32" s="188"/>
      <c r="GB32" s="188"/>
      <c r="GC32" s="188"/>
      <c r="GD32" s="188"/>
      <c r="GE32" s="188"/>
      <c r="GF32" s="188"/>
      <c r="GG32" s="188"/>
      <c r="GH32" s="188"/>
      <c r="GI32" s="188"/>
      <c r="GJ32" s="188"/>
      <c r="GK32" s="188"/>
      <c r="GL32" s="188"/>
      <c r="GM32" s="188"/>
      <c r="GN32" s="188"/>
      <c r="GO32" s="188"/>
      <c r="GP32" s="188"/>
      <c r="GQ32" s="188"/>
      <c r="GR32" s="188"/>
      <c r="GS32" s="188"/>
      <c r="GT32" s="188"/>
      <c r="GU32" s="188"/>
      <c r="GV32" s="188"/>
      <c r="GW32" s="188"/>
      <c r="GX32" s="188"/>
      <c r="GY32" s="188"/>
      <c r="GZ32" s="188"/>
      <c r="HA32" s="188"/>
      <c r="HB32" s="188"/>
      <c r="HC32" s="188"/>
      <c r="HD32" s="188"/>
      <c r="HE32" s="188"/>
      <c r="HF32" s="188"/>
      <c r="HG32" s="188"/>
      <c r="HH32" s="188"/>
      <c r="HI32" s="188"/>
      <c r="HJ32" s="188"/>
      <c r="HK32" s="188"/>
      <c r="HL32" s="188"/>
      <c r="HM32" s="188"/>
      <c r="HN32" s="188"/>
      <c r="HO32" s="188"/>
      <c r="HP32" s="188"/>
      <c r="HQ32" s="188"/>
      <c r="HR32" s="188"/>
      <c r="HS32" s="188"/>
      <c r="HT32" s="188"/>
      <c r="HU32" s="188"/>
      <c r="HV32" s="188"/>
      <c r="HW32" s="188"/>
      <c r="HX32" s="188"/>
      <c r="HY32" s="188"/>
      <c r="HZ32" s="188"/>
      <c r="IA32" s="188"/>
      <c r="IB32" s="188"/>
      <c r="IC32" s="188"/>
      <c r="ID32" s="188"/>
      <c r="IE32" s="188"/>
      <c r="IF32" s="188"/>
      <c r="IG32" s="188"/>
      <c r="IH32" s="188"/>
      <c r="II32" s="188"/>
      <c r="IJ32" s="188"/>
      <c r="IK32" s="188"/>
      <c r="IL32" s="188"/>
      <c r="IM32" s="188"/>
      <c r="IN32" s="188"/>
      <c r="IO32" s="188"/>
      <c r="IP32" s="188"/>
      <c r="IQ32" s="188"/>
      <c r="IR32" s="188"/>
      <c r="IS32" s="188"/>
      <c r="IT32" s="188"/>
      <c r="IU32" s="188"/>
    </row>
    <row r="33" spans="1:255" s="189" customFormat="1" ht="12.75" customHeight="1" x14ac:dyDescent="0.25">
      <c r="A33" s="190"/>
      <c r="B33" s="191" t="s">
        <v>48</v>
      </c>
      <c r="C33" s="192" t="s">
        <v>46</v>
      </c>
      <c r="D33" s="193">
        <v>0.4</v>
      </c>
      <c r="E33" s="32" t="s">
        <v>47</v>
      </c>
      <c r="F33" s="186">
        <v>160000</v>
      </c>
      <c r="G33" s="186">
        <f t="shared" si="2"/>
        <v>64000</v>
      </c>
      <c r="H33" s="187"/>
      <c r="I33" s="187"/>
      <c r="J33" s="187"/>
      <c r="K33" s="194"/>
      <c r="L33" s="187"/>
      <c r="M33" s="187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88"/>
      <c r="AG33" s="188"/>
      <c r="AH33" s="188"/>
      <c r="AI33" s="188"/>
      <c r="AJ33" s="188"/>
      <c r="AK33" s="188"/>
      <c r="AL33" s="188"/>
      <c r="AM33" s="188"/>
      <c r="AN33" s="188"/>
      <c r="AO33" s="188"/>
      <c r="AP33" s="188"/>
      <c r="AQ33" s="188"/>
      <c r="AR33" s="188"/>
      <c r="AS33" s="188"/>
      <c r="AT33" s="188"/>
      <c r="AU33" s="188"/>
      <c r="AV33" s="188"/>
      <c r="AW33" s="188"/>
      <c r="AX33" s="188"/>
      <c r="AY33" s="188"/>
      <c r="AZ33" s="188"/>
      <c r="BA33" s="188"/>
      <c r="BB33" s="188"/>
      <c r="BC33" s="188"/>
      <c r="BD33" s="188"/>
      <c r="BE33" s="188"/>
      <c r="BF33" s="188"/>
      <c r="BG33" s="188"/>
      <c r="BH33" s="188"/>
      <c r="BI33" s="188"/>
      <c r="BJ33" s="188"/>
      <c r="BK33" s="188"/>
      <c r="BL33" s="188"/>
      <c r="BM33" s="188"/>
      <c r="BN33" s="188"/>
      <c r="BO33" s="188"/>
      <c r="BP33" s="188"/>
      <c r="BQ33" s="188"/>
      <c r="BR33" s="188"/>
      <c r="BS33" s="188"/>
      <c r="BT33" s="188"/>
      <c r="BU33" s="188"/>
      <c r="BV33" s="188"/>
      <c r="BW33" s="188"/>
      <c r="BX33" s="188"/>
      <c r="BY33" s="188"/>
      <c r="BZ33" s="188"/>
      <c r="CA33" s="188"/>
      <c r="CB33" s="188"/>
      <c r="CC33" s="188"/>
      <c r="CD33" s="188"/>
      <c r="CE33" s="188"/>
      <c r="CF33" s="188"/>
      <c r="CG33" s="188"/>
      <c r="CH33" s="188"/>
      <c r="CI33" s="188"/>
      <c r="CJ33" s="188"/>
      <c r="CK33" s="188"/>
      <c r="CL33" s="188"/>
      <c r="CM33" s="188"/>
      <c r="CN33" s="188"/>
      <c r="CO33" s="188"/>
      <c r="CP33" s="188"/>
      <c r="CQ33" s="188"/>
      <c r="CR33" s="188"/>
      <c r="CS33" s="188"/>
      <c r="CT33" s="188"/>
      <c r="CU33" s="188"/>
      <c r="CV33" s="188"/>
      <c r="CW33" s="188"/>
      <c r="CX33" s="188"/>
      <c r="CY33" s="188"/>
      <c r="CZ33" s="188"/>
      <c r="DA33" s="188"/>
      <c r="DB33" s="188"/>
      <c r="DC33" s="188"/>
      <c r="DD33" s="188"/>
      <c r="DE33" s="188"/>
      <c r="DF33" s="188"/>
      <c r="DG33" s="188"/>
      <c r="DH33" s="188"/>
      <c r="DI33" s="188"/>
      <c r="DJ33" s="188"/>
      <c r="DK33" s="188"/>
      <c r="DL33" s="188"/>
      <c r="DM33" s="188"/>
      <c r="DN33" s="188"/>
      <c r="DO33" s="188"/>
      <c r="DP33" s="188"/>
      <c r="DQ33" s="188"/>
      <c r="DR33" s="188"/>
      <c r="DS33" s="188"/>
      <c r="DT33" s="188"/>
      <c r="DU33" s="188"/>
      <c r="DV33" s="188"/>
      <c r="DW33" s="188"/>
      <c r="DX33" s="188"/>
      <c r="DY33" s="188"/>
      <c r="DZ33" s="188"/>
      <c r="EA33" s="188"/>
      <c r="EB33" s="188"/>
      <c r="EC33" s="188"/>
      <c r="ED33" s="188"/>
      <c r="EE33" s="188"/>
      <c r="EF33" s="188"/>
      <c r="EG33" s="188"/>
      <c r="EH33" s="188"/>
      <c r="EI33" s="188"/>
      <c r="EJ33" s="188"/>
      <c r="EK33" s="188"/>
      <c r="EL33" s="188"/>
      <c r="EM33" s="188"/>
      <c r="EN33" s="188"/>
      <c r="EO33" s="188"/>
      <c r="EP33" s="188"/>
      <c r="EQ33" s="188"/>
      <c r="ER33" s="188"/>
      <c r="ES33" s="188"/>
      <c r="ET33" s="188"/>
      <c r="EU33" s="188"/>
      <c r="EV33" s="188"/>
      <c r="EW33" s="188"/>
      <c r="EX33" s="188"/>
      <c r="EY33" s="188"/>
      <c r="EZ33" s="188"/>
      <c r="FA33" s="188"/>
      <c r="FB33" s="188"/>
      <c r="FC33" s="188"/>
      <c r="FD33" s="188"/>
      <c r="FE33" s="188"/>
      <c r="FF33" s="188"/>
      <c r="FG33" s="188"/>
      <c r="FH33" s="188"/>
      <c r="FI33" s="188"/>
      <c r="FJ33" s="188"/>
      <c r="FK33" s="188"/>
      <c r="FL33" s="188"/>
      <c r="FM33" s="188"/>
      <c r="FN33" s="188"/>
      <c r="FO33" s="188"/>
      <c r="FP33" s="188"/>
      <c r="FQ33" s="188"/>
      <c r="FR33" s="188"/>
      <c r="FS33" s="188"/>
      <c r="FT33" s="188"/>
      <c r="FU33" s="188"/>
      <c r="FV33" s="188"/>
      <c r="FW33" s="188"/>
      <c r="FX33" s="188"/>
      <c r="FY33" s="188"/>
      <c r="FZ33" s="188"/>
      <c r="GA33" s="188"/>
      <c r="GB33" s="188"/>
      <c r="GC33" s="188"/>
      <c r="GD33" s="188"/>
      <c r="GE33" s="188"/>
      <c r="GF33" s="188"/>
      <c r="GG33" s="188"/>
      <c r="GH33" s="188"/>
      <c r="GI33" s="188"/>
      <c r="GJ33" s="188"/>
      <c r="GK33" s="188"/>
      <c r="GL33" s="188"/>
      <c r="GM33" s="188"/>
      <c r="GN33" s="188"/>
      <c r="GO33" s="188"/>
      <c r="GP33" s="188"/>
      <c r="GQ33" s="188"/>
      <c r="GR33" s="188"/>
      <c r="GS33" s="188"/>
      <c r="GT33" s="188"/>
      <c r="GU33" s="188"/>
      <c r="GV33" s="188"/>
      <c r="GW33" s="188"/>
      <c r="GX33" s="188"/>
      <c r="GY33" s="188"/>
      <c r="GZ33" s="188"/>
      <c r="HA33" s="188"/>
      <c r="HB33" s="188"/>
      <c r="HC33" s="188"/>
      <c r="HD33" s="188"/>
      <c r="HE33" s="188"/>
      <c r="HF33" s="188"/>
      <c r="HG33" s="188"/>
      <c r="HH33" s="188"/>
      <c r="HI33" s="188"/>
      <c r="HJ33" s="188"/>
      <c r="HK33" s="188"/>
      <c r="HL33" s="188"/>
      <c r="HM33" s="188"/>
      <c r="HN33" s="188"/>
      <c r="HO33" s="188"/>
      <c r="HP33" s="188"/>
      <c r="HQ33" s="188"/>
      <c r="HR33" s="188"/>
      <c r="HS33" s="188"/>
      <c r="HT33" s="188"/>
      <c r="HU33" s="188"/>
      <c r="HV33" s="188"/>
      <c r="HW33" s="188"/>
      <c r="HX33" s="188"/>
      <c r="HY33" s="188"/>
      <c r="HZ33" s="188"/>
      <c r="IA33" s="188"/>
      <c r="IB33" s="188"/>
      <c r="IC33" s="188"/>
      <c r="ID33" s="188"/>
      <c r="IE33" s="188"/>
      <c r="IF33" s="188"/>
      <c r="IG33" s="188"/>
      <c r="IH33" s="188"/>
      <c r="II33" s="188"/>
      <c r="IJ33" s="188"/>
      <c r="IK33" s="188"/>
      <c r="IL33" s="188"/>
      <c r="IM33" s="188"/>
      <c r="IN33" s="188"/>
      <c r="IO33" s="188"/>
      <c r="IP33" s="188"/>
      <c r="IQ33" s="188"/>
      <c r="IR33" s="188"/>
      <c r="IS33" s="188"/>
      <c r="IT33" s="188"/>
      <c r="IU33" s="188"/>
    </row>
    <row r="34" spans="1:255" s="189" customFormat="1" ht="12.75" customHeight="1" x14ac:dyDescent="0.25">
      <c r="A34" s="190"/>
      <c r="B34" s="191" t="s">
        <v>49</v>
      </c>
      <c r="C34" s="192" t="s">
        <v>46</v>
      </c>
      <c r="D34" s="193">
        <v>0.1</v>
      </c>
      <c r="E34" s="32" t="s">
        <v>47</v>
      </c>
      <c r="F34" s="186">
        <v>160000</v>
      </c>
      <c r="G34" s="186">
        <f t="shared" si="2"/>
        <v>16000</v>
      </c>
      <c r="H34" s="187"/>
      <c r="I34" s="187"/>
      <c r="J34" s="187"/>
      <c r="K34" s="187"/>
      <c r="L34" s="187"/>
      <c r="M34" s="187"/>
      <c r="N34" s="188"/>
      <c r="O34" s="188"/>
      <c r="P34" s="188"/>
      <c r="Q34" s="188"/>
      <c r="R34" s="188"/>
      <c r="S34" s="188"/>
      <c r="T34" s="188"/>
      <c r="U34" s="188"/>
      <c r="V34" s="188"/>
      <c r="W34" s="188"/>
      <c r="X34" s="188"/>
      <c r="Y34" s="188"/>
      <c r="Z34" s="188"/>
      <c r="AA34" s="188"/>
      <c r="AB34" s="188"/>
      <c r="AC34" s="188"/>
      <c r="AD34" s="188"/>
      <c r="AE34" s="188"/>
      <c r="AF34" s="188"/>
      <c r="AG34" s="188"/>
      <c r="AH34" s="188"/>
      <c r="AI34" s="188"/>
      <c r="AJ34" s="188"/>
      <c r="AK34" s="188"/>
      <c r="AL34" s="188"/>
      <c r="AM34" s="188"/>
      <c r="AN34" s="188"/>
      <c r="AO34" s="188"/>
      <c r="AP34" s="188"/>
      <c r="AQ34" s="188"/>
      <c r="AR34" s="188"/>
      <c r="AS34" s="188"/>
      <c r="AT34" s="188"/>
      <c r="AU34" s="188"/>
      <c r="AV34" s="188"/>
      <c r="AW34" s="188"/>
      <c r="AX34" s="188"/>
      <c r="AY34" s="188"/>
      <c r="AZ34" s="188"/>
      <c r="BA34" s="188"/>
      <c r="BB34" s="188"/>
      <c r="BC34" s="188"/>
      <c r="BD34" s="188"/>
      <c r="BE34" s="188"/>
      <c r="BF34" s="188"/>
      <c r="BG34" s="188"/>
      <c r="BH34" s="188"/>
      <c r="BI34" s="188"/>
      <c r="BJ34" s="188"/>
      <c r="BK34" s="188"/>
      <c r="BL34" s="188"/>
      <c r="BM34" s="188"/>
      <c r="BN34" s="188"/>
      <c r="BO34" s="188"/>
      <c r="BP34" s="188"/>
      <c r="BQ34" s="188"/>
      <c r="BR34" s="188"/>
      <c r="BS34" s="188"/>
      <c r="BT34" s="188"/>
      <c r="BU34" s="188"/>
      <c r="BV34" s="188"/>
      <c r="BW34" s="188"/>
      <c r="BX34" s="188"/>
      <c r="BY34" s="188"/>
      <c r="BZ34" s="188"/>
      <c r="CA34" s="188"/>
      <c r="CB34" s="188"/>
      <c r="CC34" s="188"/>
      <c r="CD34" s="188"/>
      <c r="CE34" s="188"/>
      <c r="CF34" s="188"/>
      <c r="CG34" s="188"/>
      <c r="CH34" s="188"/>
      <c r="CI34" s="188"/>
      <c r="CJ34" s="188"/>
      <c r="CK34" s="188"/>
      <c r="CL34" s="188"/>
      <c r="CM34" s="188"/>
      <c r="CN34" s="188"/>
      <c r="CO34" s="188"/>
      <c r="CP34" s="188"/>
      <c r="CQ34" s="188"/>
      <c r="CR34" s="188"/>
      <c r="CS34" s="188"/>
      <c r="CT34" s="188"/>
      <c r="CU34" s="188"/>
      <c r="CV34" s="188"/>
      <c r="CW34" s="188"/>
      <c r="CX34" s="188"/>
      <c r="CY34" s="188"/>
      <c r="CZ34" s="188"/>
      <c r="DA34" s="188"/>
      <c r="DB34" s="188"/>
      <c r="DC34" s="188"/>
      <c r="DD34" s="188"/>
      <c r="DE34" s="188"/>
      <c r="DF34" s="188"/>
      <c r="DG34" s="188"/>
      <c r="DH34" s="188"/>
      <c r="DI34" s="188"/>
      <c r="DJ34" s="188"/>
      <c r="DK34" s="188"/>
      <c r="DL34" s="188"/>
      <c r="DM34" s="188"/>
      <c r="DN34" s="188"/>
      <c r="DO34" s="188"/>
      <c r="DP34" s="188"/>
      <c r="DQ34" s="188"/>
      <c r="DR34" s="188"/>
      <c r="DS34" s="188"/>
      <c r="DT34" s="188"/>
      <c r="DU34" s="188"/>
      <c r="DV34" s="188"/>
      <c r="DW34" s="188"/>
      <c r="DX34" s="188"/>
      <c r="DY34" s="188"/>
      <c r="DZ34" s="188"/>
      <c r="EA34" s="188"/>
      <c r="EB34" s="188"/>
      <c r="EC34" s="188"/>
      <c r="ED34" s="188"/>
      <c r="EE34" s="188"/>
      <c r="EF34" s="188"/>
      <c r="EG34" s="188"/>
      <c r="EH34" s="188"/>
      <c r="EI34" s="188"/>
      <c r="EJ34" s="188"/>
      <c r="EK34" s="188"/>
      <c r="EL34" s="188"/>
      <c r="EM34" s="188"/>
      <c r="EN34" s="188"/>
      <c r="EO34" s="188"/>
      <c r="EP34" s="188"/>
      <c r="EQ34" s="188"/>
      <c r="ER34" s="188"/>
      <c r="ES34" s="188"/>
      <c r="ET34" s="188"/>
      <c r="EU34" s="188"/>
      <c r="EV34" s="188"/>
      <c r="EW34" s="188"/>
      <c r="EX34" s="188"/>
      <c r="EY34" s="188"/>
      <c r="EZ34" s="188"/>
      <c r="FA34" s="188"/>
      <c r="FB34" s="188"/>
      <c r="FC34" s="188"/>
      <c r="FD34" s="188"/>
      <c r="FE34" s="188"/>
      <c r="FF34" s="188"/>
      <c r="FG34" s="188"/>
      <c r="FH34" s="188"/>
      <c r="FI34" s="188"/>
      <c r="FJ34" s="188"/>
      <c r="FK34" s="188"/>
      <c r="FL34" s="188"/>
      <c r="FM34" s="188"/>
      <c r="FN34" s="188"/>
      <c r="FO34" s="188"/>
      <c r="FP34" s="188"/>
      <c r="FQ34" s="188"/>
      <c r="FR34" s="188"/>
      <c r="FS34" s="188"/>
      <c r="FT34" s="188"/>
      <c r="FU34" s="188"/>
      <c r="FV34" s="188"/>
      <c r="FW34" s="188"/>
      <c r="FX34" s="188"/>
      <c r="FY34" s="188"/>
      <c r="FZ34" s="188"/>
      <c r="GA34" s="188"/>
      <c r="GB34" s="188"/>
      <c r="GC34" s="188"/>
      <c r="GD34" s="188"/>
      <c r="GE34" s="188"/>
      <c r="GF34" s="188"/>
      <c r="GG34" s="188"/>
      <c r="GH34" s="188"/>
      <c r="GI34" s="188"/>
      <c r="GJ34" s="188"/>
      <c r="GK34" s="188"/>
      <c r="GL34" s="188"/>
      <c r="GM34" s="188"/>
      <c r="GN34" s="188"/>
      <c r="GO34" s="188"/>
      <c r="GP34" s="188"/>
      <c r="GQ34" s="188"/>
      <c r="GR34" s="188"/>
      <c r="GS34" s="188"/>
      <c r="GT34" s="188"/>
      <c r="GU34" s="188"/>
      <c r="GV34" s="188"/>
      <c r="GW34" s="188"/>
      <c r="GX34" s="188"/>
      <c r="GY34" s="188"/>
      <c r="GZ34" s="188"/>
      <c r="HA34" s="188"/>
      <c r="HB34" s="188"/>
      <c r="HC34" s="188"/>
      <c r="HD34" s="188"/>
      <c r="HE34" s="188"/>
      <c r="HF34" s="188"/>
      <c r="HG34" s="188"/>
      <c r="HH34" s="188"/>
      <c r="HI34" s="188"/>
      <c r="HJ34" s="188"/>
      <c r="HK34" s="188"/>
      <c r="HL34" s="188"/>
      <c r="HM34" s="188"/>
      <c r="HN34" s="188"/>
      <c r="HO34" s="188"/>
      <c r="HP34" s="188"/>
      <c r="HQ34" s="188"/>
      <c r="HR34" s="188"/>
      <c r="HS34" s="188"/>
      <c r="HT34" s="188"/>
      <c r="HU34" s="188"/>
      <c r="HV34" s="188"/>
      <c r="HW34" s="188"/>
      <c r="HX34" s="188"/>
      <c r="HY34" s="188"/>
      <c r="HZ34" s="188"/>
      <c r="IA34" s="188"/>
      <c r="IB34" s="188"/>
      <c r="IC34" s="188"/>
      <c r="ID34" s="188"/>
      <c r="IE34" s="188"/>
      <c r="IF34" s="188"/>
      <c r="IG34" s="188"/>
      <c r="IH34" s="188"/>
      <c r="II34" s="188"/>
      <c r="IJ34" s="188"/>
      <c r="IK34" s="188"/>
      <c r="IL34" s="188"/>
      <c r="IM34" s="188"/>
      <c r="IN34" s="188"/>
      <c r="IO34" s="188"/>
      <c r="IP34" s="188"/>
      <c r="IQ34" s="188"/>
      <c r="IR34" s="188"/>
      <c r="IS34" s="188"/>
      <c r="IT34" s="188"/>
      <c r="IU34" s="188"/>
    </row>
    <row r="35" spans="1:255" ht="12.75" customHeight="1" x14ac:dyDescent="0.2">
      <c r="A35" s="10"/>
      <c r="B35" s="73" t="s">
        <v>50</v>
      </c>
      <c r="C35" s="74"/>
      <c r="D35" s="74"/>
      <c r="E35" s="75"/>
      <c r="F35" s="76"/>
      <c r="G35" s="77">
        <f>SUM(G32:G34)</f>
        <v>112000</v>
      </c>
    </row>
    <row r="36" spans="1:255" ht="12.75" customHeight="1" x14ac:dyDescent="0.2">
      <c r="A36" s="195"/>
      <c r="B36" s="196"/>
      <c r="C36" s="197"/>
      <c r="D36" s="197"/>
      <c r="E36" s="198"/>
      <c r="F36" s="199"/>
      <c r="G36" s="200"/>
    </row>
    <row r="37" spans="1:255" ht="12" customHeight="1" x14ac:dyDescent="0.25">
      <c r="A37" s="1"/>
      <c r="B37" s="60" t="s">
        <v>51</v>
      </c>
      <c r="C37" s="79"/>
      <c r="D37" s="79"/>
      <c r="E37" s="80"/>
      <c r="F37" s="81"/>
      <c r="G37" s="81"/>
    </row>
    <row r="38" spans="1:255" ht="24" customHeight="1" x14ac:dyDescent="0.2">
      <c r="A38" s="7"/>
      <c r="B38" s="65" t="s">
        <v>24</v>
      </c>
      <c r="C38" s="65" t="s">
        <v>25</v>
      </c>
      <c r="D38" s="65" t="s">
        <v>26</v>
      </c>
      <c r="E38" s="66" t="s">
        <v>27</v>
      </c>
      <c r="F38" s="67" t="s">
        <v>28</v>
      </c>
      <c r="G38" s="65" t="s">
        <v>29</v>
      </c>
    </row>
    <row r="39" spans="1:255" ht="12.75" customHeight="1" x14ac:dyDescent="0.25">
      <c r="A39" s="9"/>
      <c r="B39" s="68"/>
      <c r="C39" s="69"/>
      <c r="D39" s="70"/>
      <c r="E39" s="32"/>
      <c r="F39" s="71"/>
      <c r="G39" s="71"/>
    </row>
    <row r="40" spans="1:255" ht="12.75" customHeight="1" x14ac:dyDescent="0.2">
      <c r="A40" s="10"/>
      <c r="B40" s="73" t="s">
        <v>50</v>
      </c>
      <c r="C40" s="74"/>
      <c r="D40" s="74"/>
      <c r="E40" s="75"/>
      <c r="F40" s="76"/>
      <c r="G40" s="77"/>
    </row>
    <row r="41" spans="1:255" s="13" customFormat="1" ht="12.75" customHeight="1" x14ac:dyDescent="0.2">
      <c r="A41" s="11"/>
      <c r="B41" s="82"/>
      <c r="C41" s="83"/>
      <c r="D41" s="84"/>
      <c r="E41" s="85"/>
      <c r="F41" s="86"/>
      <c r="G41" s="87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  <c r="FF41" s="12"/>
      <c r="FG41" s="12"/>
      <c r="FH41" s="12"/>
      <c r="FI41" s="12"/>
      <c r="FJ41" s="12"/>
      <c r="FK41" s="12"/>
      <c r="FL41" s="12"/>
      <c r="FM41" s="12"/>
      <c r="FN41" s="12"/>
      <c r="FO41" s="12"/>
      <c r="FP41" s="12"/>
      <c r="FQ41" s="12"/>
      <c r="FR41" s="12"/>
      <c r="FS41" s="12"/>
      <c r="FT41" s="12"/>
      <c r="FU41" s="12"/>
      <c r="FV41" s="12"/>
      <c r="FW41" s="12"/>
      <c r="FX41" s="12"/>
      <c r="FY41" s="12"/>
      <c r="FZ41" s="12"/>
      <c r="GA41" s="12"/>
      <c r="GB41" s="12"/>
      <c r="GC41" s="12"/>
      <c r="GD41" s="12"/>
      <c r="GE41" s="12"/>
      <c r="GF41" s="12"/>
      <c r="GG41" s="12"/>
      <c r="GH41" s="12"/>
      <c r="GI41" s="12"/>
      <c r="GJ41" s="12"/>
      <c r="GK41" s="12"/>
      <c r="GL41" s="12"/>
      <c r="GM41" s="12"/>
      <c r="GN41" s="12"/>
      <c r="GO41" s="12"/>
      <c r="GP41" s="12"/>
      <c r="GQ41" s="12"/>
      <c r="GR41" s="12"/>
      <c r="GS41" s="12"/>
      <c r="GT41" s="12"/>
      <c r="GU41" s="12"/>
      <c r="GV41" s="12"/>
      <c r="GW41" s="12"/>
      <c r="GX41" s="12"/>
      <c r="GY41" s="12"/>
      <c r="GZ41" s="12"/>
      <c r="HA41" s="12"/>
      <c r="HB41" s="12"/>
      <c r="HC41" s="12"/>
      <c r="HD41" s="12"/>
      <c r="HE41" s="12"/>
      <c r="HF41" s="12"/>
      <c r="HG41" s="12"/>
      <c r="HH41" s="12"/>
      <c r="HI41" s="12"/>
      <c r="HJ41" s="12"/>
      <c r="HK41" s="12"/>
      <c r="HL41" s="12"/>
      <c r="HM41" s="12"/>
      <c r="HN41" s="12"/>
      <c r="HO41" s="12"/>
      <c r="HP41" s="12"/>
      <c r="HQ41" s="12"/>
      <c r="HR41" s="12"/>
      <c r="HS41" s="12"/>
      <c r="HT41" s="12"/>
      <c r="HU41" s="12"/>
      <c r="HV41" s="12"/>
      <c r="HW41" s="12"/>
      <c r="HX41" s="12"/>
      <c r="HY41" s="12"/>
      <c r="HZ41" s="12"/>
      <c r="IA41" s="12"/>
      <c r="IB41" s="12"/>
      <c r="IC41" s="12"/>
      <c r="ID41" s="12"/>
      <c r="IE41" s="12"/>
      <c r="IF41" s="12"/>
      <c r="IG41" s="12"/>
      <c r="IH41" s="12"/>
      <c r="II41" s="12"/>
      <c r="IJ41" s="12"/>
      <c r="IK41" s="12"/>
      <c r="IL41" s="12"/>
      <c r="IM41" s="12"/>
      <c r="IN41" s="12"/>
      <c r="IO41" s="12"/>
      <c r="IP41" s="12"/>
      <c r="IQ41" s="12"/>
      <c r="IR41" s="12"/>
      <c r="IS41" s="12"/>
      <c r="IT41" s="12"/>
      <c r="IU41" s="12"/>
    </row>
    <row r="42" spans="1:255" ht="12" customHeight="1" x14ac:dyDescent="0.2">
      <c r="A42" s="7"/>
      <c r="B42" s="60" t="s">
        <v>52</v>
      </c>
      <c r="C42" s="61"/>
      <c r="D42" s="62"/>
      <c r="E42" s="63"/>
      <c r="F42" s="64"/>
      <c r="G42" s="64"/>
    </row>
    <row r="43" spans="1:255" ht="24" customHeight="1" x14ac:dyDescent="0.2">
      <c r="A43" s="7"/>
      <c r="B43" s="67" t="s">
        <v>53</v>
      </c>
      <c r="C43" s="67" t="s">
        <v>54</v>
      </c>
      <c r="D43" s="67" t="s">
        <v>55</v>
      </c>
      <c r="E43" s="88" t="s">
        <v>27</v>
      </c>
      <c r="F43" s="67" t="s">
        <v>28</v>
      </c>
      <c r="G43" s="67" t="s">
        <v>29</v>
      </c>
      <c r="K43" s="14"/>
    </row>
    <row r="44" spans="1:255" ht="12.75" customHeight="1" x14ac:dyDescent="0.2">
      <c r="A44" s="8"/>
      <c r="B44" s="31" t="s">
        <v>56</v>
      </c>
      <c r="C44" s="89" t="s">
        <v>57</v>
      </c>
      <c r="D44" s="132">
        <f>+G9</f>
        <v>36000</v>
      </c>
      <c r="E44" s="140" t="s">
        <v>32</v>
      </c>
      <c r="F44" s="133">
        <v>40</v>
      </c>
      <c r="G44" s="134">
        <f>D44*F44</f>
        <v>1440000</v>
      </c>
      <c r="K44" s="14"/>
    </row>
    <row r="45" spans="1:255" ht="12.75" customHeight="1" x14ac:dyDescent="0.25">
      <c r="A45" s="8"/>
      <c r="B45" s="90" t="s">
        <v>58</v>
      </c>
      <c r="C45" s="91"/>
      <c r="D45" s="34"/>
      <c r="E45" s="141"/>
      <c r="F45" s="135"/>
      <c r="G45" s="135"/>
    </row>
    <row r="46" spans="1:255" ht="12.75" customHeight="1" x14ac:dyDescent="0.25">
      <c r="A46" s="8"/>
      <c r="B46" s="50" t="s">
        <v>59</v>
      </c>
      <c r="C46" s="92" t="s">
        <v>60</v>
      </c>
      <c r="D46" s="136">
        <v>600</v>
      </c>
      <c r="E46" s="142" t="s">
        <v>32</v>
      </c>
      <c r="F46" s="135">
        <v>1120</v>
      </c>
      <c r="G46" s="135">
        <f t="shared" ref="G46:G55" si="3">(D46*F46)</f>
        <v>672000</v>
      </c>
    </row>
    <row r="47" spans="1:255" ht="12.75" customHeight="1" x14ac:dyDescent="0.25">
      <c r="A47" s="8"/>
      <c r="B47" s="93" t="s">
        <v>61</v>
      </c>
      <c r="C47" s="91" t="s">
        <v>62</v>
      </c>
      <c r="D47" s="34">
        <v>400</v>
      </c>
      <c r="E47" s="143" t="s">
        <v>63</v>
      </c>
      <c r="F47" s="135">
        <v>1900</v>
      </c>
      <c r="G47" s="135">
        <f t="shared" si="3"/>
        <v>760000</v>
      </c>
    </row>
    <row r="48" spans="1:255" ht="12.75" customHeight="1" x14ac:dyDescent="0.25">
      <c r="A48" s="8"/>
      <c r="B48" s="93" t="s">
        <v>64</v>
      </c>
      <c r="C48" s="92" t="s">
        <v>62</v>
      </c>
      <c r="D48" s="136">
        <v>1000</v>
      </c>
      <c r="E48" s="142" t="s">
        <v>47</v>
      </c>
      <c r="F48" s="135">
        <v>180</v>
      </c>
      <c r="G48" s="135">
        <f t="shared" si="3"/>
        <v>180000</v>
      </c>
    </row>
    <row r="49" spans="1:7" ht="12.75" customHeight="1" x14ac:dyDescent="0.25">
      <c r="A49" s="8"/>
      <c r="B49" s="93" t="s">
        <v>65</v>
      </c>
      <c r="C49" s="92" t="s">
        <v>62</v>
      </c>
      <c r="D49" s="136">
        <v>350</v>
      </c>
      <c r="E49" s="142" t="s">
        <v>47</v>
      </c>
      <c r="F49" s="135">
        <v>300</v>
      </c>
      <c r="G49" s="135">
        <f t="shared" si="3"/>
        <v>105000</v>
      </c>
    </row>
    <row r="50" spans="1:7" ht="12.75" customHeight="1" x14ac:dyDescent="0.25">
      <c r="A50" s="8"/>
      <c r="B50" s="145" t="s">
        <v>66</v>
      </c>
      <c r="C50" s="92"/>
      <c r="D50" s="136"/>
      <c r="E50" s="144"/>
      <c r="F50" s="135"/>
      <c r="G50" s="135"/>
    </row>
    <row r="51" spans="1:7" ht="12.75" customHeight="1" x14ac:dyDescent="0.25">
      <c r="A51" s="15"/>
      <c r="B51" s="94" t="s">
        <v>67</v>
      </c>
      <c r="C51" s="95" t="s">
        <v>68</v>
      </c>
      <c r="D51" s="136">
        <v>1</v>
      </c>
      <c r="E51" s="142" t="s">
        <v>47</v>
      </c>
      <c r="F51" s="135">
        <v>41648</v>
      </c>
      <c r="G51" s="135">
        <f t="shared" si="3"/>
        <v>41648</v>
      </c>
    </row>
    <row r="52" spans="1:7" ht="12.75" customHeight="1" x14ac:dyDescent="0.25">
      <c r="A52" s="14"/>
      <c r="B52" s="96" t="s">
        <v>69</v>
      </c>
      <c r="C52" s="95" t="s">
        <v>68</v>
      </c>
      <c r="D52" s="137">
        <v>2</v>
      </c>
      <c r="E52" s="142" t="s">
        <v>47</v>
      </c>
      <c r="F52" s="138">
        <v>19000</v>
      </c>
      <c r="G52" s="135">
        <f t="shared" si="3"/>
        <v>38000</v>
      </c>
    </row>
    <row r="53" spans="1:7" ht="12.75" customHeight="1" x14ac:dyDescent="0.25">
      <c r="A53" s="15"/>
      <c r="B53" s="94" t="s">
        <v>70</v>
      </c>
      <c r="C53" s="97" t="s">
        <v>62</v>
      </c>
      <c r="D53" s="139">
        <v>2</v>
      </c>
      <c r="E53" s="142" t="s">
        <v>34</v>
      </c>
      <c r="F53" s="98">
        <v>65300</v>
      </c>
      <c r="G53" s="98">
        <f t="shared" si="3"/>
        <v>130600</v>
      </c>
    </row>
    <row r="54" spans="1:7" ht="12.75" customHeight="1" x14ac:dyDescent="0.25">
      <c r="A54" s="15"/>
      <c r="B54" s="94" t="s">
        <v>71</v>
      </c>
      <c r="C54" s="97" t="s">
        <v>68</v>
      </c>
      <c r="D54" s="139">
        <v>0.15</v>
      </c>
      <c r="E54" s="142" t="s">
        <v>47</v>
      </c>
      <c r="F54" s="98">
        <v>12150</v>
      </c>
      <c r="G54" s="98">
        <f t="shared" si="3"/>
        <v>1822.5</v>
      </c>
    </row>
    <row r="55" spans="1:7" ht="12.75" customHeight="1" x14ac:dyDescent="0.25">
      <c r="A55" s="15"/>
      <c r="B55" s="94" t="s">
        <v>72</v>
      </c>
      <c r="C55" s="97" t="s">
        <v>68</v>
      </c>
      <c r="D55" s="139">
        <v>0.25</v>
      </c>
      <c r="E55" s="142" t="s">
        <v>47</v>
      </c>
      <c r="F55" s="98">
        <v>12490</v>
      </c>
      <c r="G55" s="98">
        <f t="shared" si="3"/>
        <v>3122.5</v>
      </c>
    </row>
    <row r="56" spans="1:7" ht="13.5" customHeight="1" x14ac:dyDescent="0.2">
      <c r="A56" s="7"/>
      <c r="B56" s="73" t="s">
        <v>73</v>
      </c>
      <c r="C56" s="74"/>
      <c r="D56" s="74"/>
      <c r="E56" s="75"/>
      <c r="F56" s="76"/>
      <c r="G56" s="77">
        <f>SUM(G44:G55)</f>
        <v>3372193</v>
      </c>
    </row>
    <row r="57" spans="1:7" ht="12" customHeight="1" x14ac:dyDescent="0.25">
      <c r="A57" s="1"/>
      <c r="B57" s="78"/>
      <c r="C57" s="79"/>
      <c r="D57" s="79"/>
      <c r="E57" s="80"/>
      <c r="F57" s="81"/>
      <c r="G57" s="81"/>
    </row>
    <row r="58" spans="1:7" ht="12" customHeight="1" x14ac:dyDescent="0.2">
      <c r="A58" s="7"/>
      <c r="B58" s="60" t="s">
        <v>74</v>
      </c>
      <c r="C58" s="61"/>
      <c r="D58" s="62"/>
      <c r="E58" s="63"/>
      <c r="F58" s="64"/>
      <c r="G58" s="64"/>
    </row>
    <row r="59" spans="1:7" ht="24" customHeight="1" x14ac:dyDescent="0.2">
      <c r="A59" s="7"/>
      <c r="B59" s="99" t="s">
        <v>75</v>
      </c>
      <c r="C59" s="100" t="s">
        <v>54</v>
      </c>
      <c r="D59" s="100" t="s">
        <v>55</v>
      </c>
      <c r="E59" s="101" t="s">
        <v>27</v>
      </c>
      <c r="F59" s="100" t="s">
        <v>28</v>
      </c>
      <c r="G59" s="99" t="s">
        <v>29</v>
      </c>
    </row>
    <row r="60" spans="1:7" ht="12.75" customHeight="1" x14ac:dyDescent="0.25">
      <c r="A60" s="15"/>
      <c r="B60" s="72" t="s">
        <v>76</v>
      </c>
      <c r="C60" s="102" t="s">
        <v>77</v>
      </c>
      <c r="D60" s="103">
        <v>20</v>
      </c>
      <c r="E60" s="104" t="s">
        <v>78</v>
      </c>
      <c r="F60" s="98">
        <v>15000</v>
      </c>
      <c r="G60" s="98">
        <f>(D60*F60)</f>
        <v>300000</v>
      </c>
    </row>
    <row r="61" spans="1:7" ht="12.75" customHeight="1" x14ac:dyDescent="0.25">
      <c r="A61" s="15"/>
      <c r="B61" s="72" t="s">
        <v>79</v>
      </c>
      <c r="C61" s="102" t="s">
        <v>77</v>
      </c>
      <c r="D61" s="103">
        <v>40</v>
      </c>
      <c r="E61" s="104" t="s">
        <v>78</v>
      </c>
      <c r="F61" s="98">
        <v>15000</v>
      </c>
      <c r="G61" s="98">
        <f>(D61*F61)</f>
        <v>600000</v>
      </c>
    </row>
    <row r="62" spans="1:7" ht="13.5" customHeight="1" x14ac:dyDescent="0.2">
      <c r="A62" s="7"/>
      <c r="B62" s="73" t="s">
        <v>80</v>
      </c>
      <c r="C62" s="74"/>
      <c r="D62" s="74"/>
      <c r="E62" s="75"/>
      <c r="F62" s="76"/>
      <c r="G62" s="77">
        <f>SUM(G60:G61)</f>
        <v>900000</v>
      </c>
    </row>
    <row r="63" spans="1:7" ht="12" customHeight="1" x14ac:dyDescent="0.25">
      <c r="A63" s="1"/>
      <c r="B63" s="105"/>
      <c r="C63" s="105"/>
      <c r="D63" s="105"/>
      <c r="E63" s="106"/>
      <c r="F63" s="107"/>
      <c r="G63" s="107"/>
    </row>
    <row r="64" spans="1:7" ht="12" customHeight="1" x14ac:dyDescent="0.2">
      <c r="A64" s="15"/>
      <c r="B64" s="108" t="s">
        <v>81</v>
      </c>
      <c r="C64" s="109"/>
      <c r="D64" s="109"/>
      <c r="E64" s="110"/>
      <c r="F64" s="109"/>
      <c r="G64" s="111">
        <f>G28+G35+G40+G56+G62</f>
        <v>6984193</v>
      </c>
    </row>
    <row r="65" spans="1:8" ht="12" customHeight="1" x14ac:dyDescent="0.2">
      <c r="A65" s="15"/>
      <c r="B65" s="112" t="s">
        <v>82</v>
      </c>
      <c r="C65" s="113"/>
      <c r="D65" s="113"/>
      <c r="E65" s="114"/>
      <c r="F65" s="113"/>
      <c r="G65" s="115">
        <f>G64*0.05</f>
        <v>349209.65</v>
      </c>
    </row>
    <row r="66" spans="1:8" ht="12" customHeight="1" x14ac:dyDescent="0.2">
      <c r="A66" s="15"/>
      <c r="B66" s="116" t="s">
        <v>83</v>
      </c>
      <c r="C66" s="117"/>
      <c r="D66" s="117"/>
      <c r="E66" s="118"/>
      <c r="F66" s="117"/>
      <c r="G66" s="119">
        <f>G65+G64</f>
        <v>7333402.6500000004</v>
      </c>
    </row>
    <row r="67" spans="1:8" ht="12" customHeight="1" x14ac:dyDescent="0.2">
      <c r="A67" s="15"/>
      <c r="B67" s="112" t="s">
        <v>84</v>
      </c>
      <c r="C67" s="113"/>
      <c r="D67" s="113"/>
      <c r="E67" s="114"/>
      <c r="F67" s="113"/>
      <c r="G67" s="115">
        <f>G12</f>
        <v>11988000</v>
      </c>
    </row>
    <row r="68" spans="1:8" ht="12" customHeight="1" x14ac:dyDescent="0.2">
      <c r="A68" s="15"/>
      <c r="B68" s="120" t="s">
        <v>85</v>
      </c>
      <c r="C68" s="121"/>
      <c r="D68" s="121"/>
      <c r="E68" s="122"/>
      <c r="F68" s="121"/>
      <c r="G68" s="123">
        <f>G67-G66</f>
        <v>4654597.3499999996</v>
      </c>
    </row>
    <row r="69" spans="1:8" ht="12" customHeight="1" x14ac:dyDescent="0.2">
      <c r="A69" s="15"/>
      <c r="B69" s="16" t="s">
        <v>86</v>
      </c>
      <c r="C69" s="17"/>
      <c r="D69" s="17"/>
      <c r="E69" s="18"/>
      <c r="F69" s="17"/>
      <c r="G69" s="19"/>
    </row>
    <row r="70" spans="1:8" ht="12.75" customHeight="1" x14ac:dyDescent="0.2">
      <c r="A70" s="15"/>
      <c r="B70" s="20"/>
      <c r="C70" s="17"/>
      <c r="D70" s="17"/>
      <c r="E70" s="18"/>
      <c r="F70" s="17"/>
      <c r="G70" s="19"/>
    </row>
    <row r="71" spans="1:8" ht="11.25" customHeight="1" thickBot="1" x14ac:dyDescent="0.25"/>
    <row r="72" spans="1:8" ht="11.25" customHeight="1" x14ac:dyDescent="0.2">
      <c r="B72" s="170" t="s">
        <v>87</v>
      </c>
      <c r="C72" s="171"/>
      <c r="D72" s="171"/>
      <c r="E72" s="172"/>
      <c r="F72" s="173"/>
      <c r="G72" s="169"/>
      <c r="H72" s="168"/>
    </row>
    <row r="73" spans="1:8" ht="11.25" customHeight="1" x14ac:dyDescent="0.2">
      <c r="B73" s="174" t="s">
        <v>88</v>
      </c>
      <c r="C73" s="175"/>
      <c r="D73" s="175"/>
      <c r="E73" s="176"/>
      <c r="F73" s="177"/>
      <c r="G73" s="169"/>
      <c r="H73" s="168"/>
    </row>
    <row r="74" spans="1:8" ht="11.25" customHeight="1" x14ac:dyDescent="0.2">
      <c r="B74" s="174" t="s">
        <v>89</v>
      </c>
      <c r="C74" s="175"/>
      <c r="D74" s="175"/>
      <c r="E74" s="176"/>
      <c r="F74" s="177"/>
      <c r="G74" s="169"/>
      <c r="H74" s="168"/>
    </row>
    <row r="75" spans="1:8" ht="11.25" customHeight="1" x14ac:dyDescent="0.2">
      <c r="B75" s="174" t="s">
        <v>90</v>
      </c>
      <c r="C75" s="175"/>
      <c r="D75" s="175"/>
      <c r="E75" s="176"/>
      <c r="F75" s="177"/>
      <c r="G75" s="169"/>
      <c r="H75" s="168"/>
    </row>
    <row r="76" spans="1:8" ht="11.25" customHeight="1" x14ac:dyDescent="0.2">
      <c r="B76" s="174" t="s">
        <v>91</v>
      </c>
      <c r="C76" s="175"/>
      <c r="D76" s="175"/>
      <c r="E76" s="176"/>
      <c r="F76" s="177"/>
      <c r="G76" s="169"/>
      <c r="H76" s="168"/>
    </row>
    <row r="77" spans="1:8" ht="11.25" customHeight="1" x14ac:dyDescent="0.2">
      <c r="B77" s="174" t="s">
        <v>92</v>
      </c>
      <c r="C77" s="175"/>
      <c r="D77" s="175"/>
      <c r="E77" s="176"/>
      <c r="F77" s="177"/>
      <c r="G77" s="169"/>
      <c r="H77" s="168"/>
    </row>
    <row r="78" spans="1:8" ht="11.25" customHeight="1" thickBot="1" x14ac:dyDescent="0.25">
      <c r="B78" s="178" t="s">
        <v>93</v>
      </c>
      <c r="C78" s="179"/>
      <c r="D78" s="179"/>
      <c r="E78" s="180"/>
      <c r="F78" s="181"/>
      <c r="G78" s="169"/>
      <c r="H78" s="168"/>
    </row>
    <row r="79" spans="1:8" ht="11.25" customHeight="1" x14ac:dyDescent="0.2">
      <c r="B79" s="20"/>
      <c r="C79" s="22"/>
      <c r="D79" s="22"/>
      <c r="E79" s="23"/>
      <c r="F79" s="22"/>
    </row>
    <row r="80" spans="1:8" ht="11.25" customHeight="1" thickBot="1" x14ac:dyDescent="0.3">
      <c r="B80" s="205" t="s">
        <v>94</v>
      </c>
      <c r="C80" s="206"/>
      <c r="D80" s="201"/>
      <c r="E80" s="149"/>
      <c r="F80" s="24"/>
    </row>
    <row r="81" spans="2:6" ht="11.25" customHeight="1" x14ac:dyDescent="0.25">
      <c r="B81" s="146" t="s">
        <v>75</v>
      </c>
      <c r="C81" s="147" t="s">
        <v>95</v>
      </c>
      <c r="D81" s="148" t="s">
        <v>96</v>
      </c>
      <c r="E81" s="149"/>
      <c r="F81" s="24"/>
    </row>
    <row r="82" spans="2:6" ht="11.25" customHeight="1" x14ac:dyDescent="0.25">
      <c r="B82" s="150" t="s">
        <v>97</v>
      </c>
      <c r="C82" s="151">
        <f>G28</f>
        <v>2600000</v>
      </c>
      <c r="D82" s="152">
        <f>(C82/C88)</f>
        <v>0.35454210331680069</v>
      </c>
      <c r="E82" s="149"/>
      <c r="F82" s="24"/>
    </row>
    <row r="83" spans="2:6" ht="11.25" customHeight="1" x14ac:dyDescent="0.25">
      <c r="B83" s="150" t="s">
        <v>98</v>
      </c>
      <c r="C83" s="153">
        <v>0</v>
      </c>
      <c r="D83" s="152">
        <v>0</v>
      </c>
      <c r="E83" s="149"/>
      <c r="F83" s="24"/>
    </row>
    <row r="84" spans="2:6" ht="11.25" customHeight="1" x14ac:dyDescent="0.25">
      <c r="B84" s="150" t="s">
        <v>99</v>
      </c>
      <c r="C84" s="151">
        <v>112000</v>
      </c>
      <c r="D84" s="152">
        <f>(C84/C88)</f>
        <v>1.5272582912108337E-2</v>
      </c>
      <c r="E84" s="149"/>
      <c r="F84" s="24"/>
    </row>
    <row r="85" spans="2:6" ht="11.25" customHeight="1" x14ac:dyDescent="0.25">
      <c r="B85" s="150" t="s">
        <v>53</v>
      </c>
      <c r="C85" s="151">
        <f>G56</f>
        <v>3372193</v>
      </c>
      <c r="D85" s="152">
        <f>(C85/C88)</f>
        <v>0.45984015346545848</v>
      </c>
      <c r="E85" s="149"/>
      <c r="F85" s="24"/>
    </row>
    <row r="86" spans="2:6" ht="11.25" customHeight="1" x14ac:dyDescent="0.25">
      <c r="B86" s="150" t="s">
        <v>100</v>
      </c>
      <c r="C86" s="154">
        <f>G62</f>
        <v>900000</v>
      </c>
      <c r="D86" s="152">
        <f>(C86/C88)</f>
        <v>0.12272611268658484</v>
      </c>
      <c r="E86" s="155"/>
      <c r="F86" s="25"/>
    </row>
    <row r="87" spans="2:6" ht="11.25" customHeight="1" x14ac:dyDescent="0.25">
      <c r="B87" s="150" t="s">
        <v>101</v>
      </c>
      <c r="C87" s="154">
        <f>G65</f>
        <v>349209.65</v>
      </c>
      <c r="D87" s="152">
        <f>(C87/C88)</f>
        <v>4.7619047619047616E-2</v>
      </c>
      <c r="E87" s="155"/>
      <c r="F87" s="25"/>
    </row>
    <row r="88" spans="2:6" ht="11.25" customHeight="1" thickBot="1" x14ac:dyDescent="0.25">
      <c r="B88" s="156" t="s">
        <v>102</v>
      </c>
      <c r="C88" s="157">
        <f>SUM(C82:C87)</f>
        <v>7333402.6500000004</v>
      </c>
      <c r="D88" s="158">
        <f>SUM(D82:D87)</f>
        <v>1</v>
      </c>
      <c r="E88" s="155"/>
      <c r="F88" s="25"/>
    </row>
    <row r="89" spans="2:6" ht="11.25" customHeight="1" x14ac:dyDescent="0.2">
      <c r="B89" s="159"/>
      <c r="C89" s="160"/>
      <c r="D89" s="160"/>
      <c r="E89" s="161"/>
      <c r="F89" s="17"/>
    </row>
    <row r="90" spans="2:6" ht="11.25" customHeight="1" x14ac:dyDescent="0.2">
      <c r="B90" s="162"/>
      <c r="C90" s="160"/>
      <c r="D90" s="160"/>
      <c r="E90" s="161"/>
      <c r="F90" s="17"/>
    </row>
    <row r="91" spans="2:6" ht="11.25" customHeight="1" thickBot="1" x14ac:dyDescent="0.25">
      <c r="B91" s="163"/>
      <c r="C91" s="164" t="s">
        <v>103</v>
      </c>
      <c r="D91" s="165"/>
      <c r="E91" s="166"/>
      <c r="F91" s="26"/>
    </row>
    <row r="92" spans="2:6" ht="11.25" customHeight="1" x14ac:dyDescent="0.2">
      <c r="B92" s="167" t="s">
        <v>104</v>
      </c>
      <c r="C92" s="215">
        <v>32000</v>
      </c>
      <c r="D92" s="215">
        <v>36000</v>
      </c>
      <c r="E92" s="216">
        <v>40000</v>
      </c>
      <c r="F92" s="27"/>
    </row>
    <row r="93" spans="2:6" ht="11.25" customHeight="1" thickBot="1" x14ac:dyDescent="0.25">
      <c r="B93" s="156" t="s">
        <v>105</v>
      </c>
      <c r="C93" s="157">
        <f>(C88/C92)</f>
        <v>229.1688328125</v>
      </c>
      <c r="D93" s="157">
        <f>(C88/D92)</f>
        <v>203.70562916666668</v>
      </c>
      <c r="E93" s="157">
        <f>(C88/E92)</f>
        <v>183.33506625000001</v>
      </c>
      <c r="F93" s="27"/>
    </row>
    <row r="94" spans="2:6" ht="11.25" customHeight="1" x14ac:dyDescent="0.2">
      <c r="B94" s="16" t="s">
        <v>106</v>
      </c>
      <c r="C94" s="22"/>
      <c r="D94" s="22"/>
      <c r="E94" s="23"/>
      <c r="F94" s="22"/>
    </row>
  </sheetData>
  <mergeCells count="8">
    <mergeCell ref="B80:C8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" scale="1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2022-07-04T17:10:38Z</dcterms:modified>
  <cp:category/>
  <cp:contentStatus/>
</cp:coreProperties>
</file>