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ccam\AppData\Local\Temp\Rar$DIa10668.881\"/>
    </mc:Choice>
  </mc:AlternateContent>
  <xr:revisionPtr revIDLastSave="0" documentId="13_ncr:1_{B8D28AF7-0A39-4E42-81F7-98541B75D5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ECHUG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3" i="1" l="1"/>
  <c r="G54" i="1"/>
  <c r="G53" i="1"/>
  <c r="G48" i="1"/>
  <c r="G46" i="1"/>
  <c r="G45" i="1"/>
  <c r="G43" i="1"/>
  <c r="G37" i="1"/>
  <c r="G27" i="1"/>
  <c r="G26" i="1"/>
  <c r="G25" i="1"/>
  <c r="G24" i="1"/>
  <c r="G23" i="1"/>
  <c r="G22" i="1"/>
  <c r="G21" i="1"/>
  <c r="G28" i="1" s="1"/>
  <c r="G12" i="1"/>
  <c r="C77" i="1" l="1"/>
  <c r="G33" i="1" l="1"/>
  <c r="C74" i="1" s="1"/>
  <c r="C73" i="1" l="1"/>
  <c r="G59" i="1" l="1"/>
  <c r="G49" i="1" l="1"/>
  <c r="C76" i="1" s="1"/>
  <c r="G38" i="1"/>
  <c r="C75" i="1" s="1"/>
  <c r="G56" i="1" l="1"/>
  <c r="G57" i="1" s="1"/>
  <c r="G58" i="1" l="1"/>
  <c r="G60" i="1" s="1"/>
  <c r="C78" i="1"/>
  <c r="C79" i="1" l="1"/>
  <c r="D76" i="1" l="1"/>
  <c r="E84" i="1"/>
  <c r="C84" i="1"/>
  <c r="D84" i="1"/>
  <c r="D75" i="1"/>
  <c r="D73" i="1"/>
  <c r="D77" i="1"/>
  <c r="D78" i="1"/>
  <c r="D79" i="1" l="1"/>
</calcChain>
</file>

<file path=xl/sharedStrings.xml><?xml version="1.0" encoding="utf-8"?>
<sst xmlns="http://schemas.openxmlformats.org/spreadsheetml/2006/main" count="135" uniqueCount="96">
  <si>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</si>
  <si>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</si>
  <si>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</si>
  <si>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</si>
  <si>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</si>
  <si>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</si>
  <si>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</si>
  <si>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</si>
  <si>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</si>
  <si>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</si>
  <si>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</si>
  <si>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</si>
  <si>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</si>
  <si>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</si>
  <si>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</si>
  <si>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</si>
  <si>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</si>
  <si>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</si>
  <si>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</si>
  <si>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</si>
  <si>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</si>
  <si>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</si>
  <si>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</si>
  <si>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</si>
  <si>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</si>
  <si>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</si>
  <si>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</si>
  <si>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</si>
  <si>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</si>
  <si>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</si>
  <si>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</si>
  <si>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</si>
  <si>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</si>
  <si>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</si>
  <si>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</si>
  <si>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</si>
  <si>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</si>
  <si>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</si>
  <si>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</si>
  <si>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</si>
  <si>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</si>
  <si>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</si>
  <si>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</si>
  <si>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</si>
  <si>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</si>
  <si>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</si>
  <si>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</si>
  <si>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</si>
  <si>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</si>
  <si>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</si>
  <si>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</si>
  <si>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</si>
  <si>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</si>
  <si>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</si>
  <si>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</si>
  <si>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</si>
  <si>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</si>
  <si>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</si>
  <si>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</si>
  <si>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</si>
  <si>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PRECIO ESPERADO ($)</t>
  </si>
  <si>
    <t>LOCAL</t>
  </si>
  <si>
    <t>COSTOS DIRECTOS DE PRODUCCIÓN POR 100 M2(INCLUYE IVA)</t>
  </si>
  <si>
    <t>Rendimiento (un/100m2)</t>
  </si>
  <si>
    <t>Costo unitario ($/un) (*)</t>
  </si>
  <si>
    <t>Lechuga</t>
  </si>
  <si>
    <t>Grand Rapid</t>
  </si>
  <si>
    <t>Aysén</t>
  </si>
  <si>
    <t>Puerto Aysén</t>
  </si>
  <si>
    <t>Nov Ene</t>
  </si>
  <si>
    <t>Oct-Mar</t>
  </si>
  <si>
    <t>No hay</t>
  </si>
  <si>
    <t>RENDIMIENTO (u/100 M2.)</t>
  </si>
  <si>
    <t>Siembra</t>
  </si>
  <si>
    <t>Agosto</t>
  </si>
  <si>
    <t>Preparación de suelo</t>
  </si>
  <si>
    <t>Septiembre</t>
  </si>
  <si>
    <t>Fertilización</t>
  </si>
  <si>
    <t>Trasplante</t>
  </si>
  <si>
    <t>Control de malezas</t>
  </si>
  <si>
    <t>Noviembre</t>
  </si>
  <si>
    <t>Reparacion Invernadero</t>
  </si>
  <si>
    <t>Anual</t>
  </si>
  <si>
    <t>Cosecha</t>
  </si>
  <si>
    <t>Diciembre</t>
  </si>
  <si>
    <t>Semilla x 500gr</t>
  </si>
  <si>
    <t xml:space="preserve">Unidad </t>
  </si>
  <si>
    <t>Abril</t>
  </si>
  <si>
    <t>FERTILIZANTES*</t>
  </si>
  <si>
    <t>Guano Animal (saco 25 Kg)</t>
  </si>
  <si>
    <t>SC</t>
  </si>
  <si>
    <t>Foliar</t>
  </si>
  <si>
    <t>L</t>
  </si>
  <si>
    <t>Control plagas</t>
  </si>
  <si>
    <t>CA</t>
  </si>
  <si>
    <t>Traslado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</si>
</sst>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\ _€_-;\-* #,##0\ _€_-;_-* &quot;-&quot;??\ _€_-;_-@_-"/>
  </numFmts>
  <fonts count="25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name val="Calibri"/>
      <family val="2"/>
    </font>
    <font>
      <sz val="11"/>
      <color indexed="8"/>
      <name val="Calibri"/>
      <family val="2"/>
    </font>
    <font>
      <sz val="9"/>
      <name val="Helvetica Neue"/>
      <family val="2"/>
      <scheme val="minor"/>
    </font>
    <font>
      <sz val="9"/>
      <color indexed="8"/>
      <name val="Helvetica Neue"/>
      <family val="2"/>
      <scheme val="minor"/>
    </font>
    <font>
      <b/>
      <sz val="9"/>
      <name val="Helvetica Neue"/>
      <family val="2"/>
      <scheme val="minor"/>
    </font>
    <font>
      <sz val="9"/>
      <color rgb="FF000000"/>
      <name val="Calibri"/>
      <family val="2"/>
    </font>
    <font>
      <b/>
      <sz val="9"/>
      <color theme="1"/>
      <name val="Helvetica Neue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164" fontId="19" fillId="0" borderId="0" applyFont="0" applyFill="0" applyBorder="0" applyAlignment="0" applyProtection="0"/>
  </cellStyleXfs>
  <cellXfs count="16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6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20" fillId="0" borderId="56" xfId="0" applyFont="1" applyFill="1" applyBorder="1" applyAlignment="1">
      <alignment horizontal="right" vertical="center"/>
    </xf>
    <xf numFmtId="0" fontId="20" fillId="0" borderId="56" xfId="0" applyFont="1" applyBorder="1" applyAlignment="1">
      <alignment horizontal="right" vertical="center"/>
    </xf>
    <xf numFmtId="0" fontId="21" fillId="0" borderId="56" xfId="0" applyFont="1" applyBorder="1" applyAlignment="1">
      <alignment horizontal="right" vertical="center"/>
    </xf>
    <xf numFmtId="17" fontId="21" fillId="0" borderId="56" xfId="0" applyNumberFormat="1" applyFont="1" applyBorder="1" applyAlignment="1">
      <alignment horizontal="right" vertical="center"/>
    </xf>
    <xf numFmtId="167" fontId="20" fillId="0" borderId="56" xfId="1" applyNumberFormat="1" applyFont="1" applyBorder="1" applyAlignment="1">
      <alignment horizontal="right" vertical="center" wrapText="1"/>
    </xf>
    <xf numFmtId="0" fontId="20" fillId="0" borderId="56" xfId="0" applyFont="1" applyBorder="1" applyAlignment="1">
      <alignment horizontal="right" vertical="center" wrapText="1"/>
    </xf>
    <xf numFmtId="17" fontId="21" fillId="0" borderId="56" xfId="0" applyNumberFormat="1" applyFont="1" applyBorder="1" applyAlignment="1">
      <alignment horizontal="right" vertical="center" wrapText="1"/>
    </xf>
    <xf numFmtId="0" fontId="21" fillId="0" borderId="56" xfId="0" applyFont="1" applyBorder="1" applyAlignment="1">
      <alignment horizontal="right" vertical="center" wrapText="1"/>
    </xf>
    <xf numFmtId="0" fontId="21" fillId="10" borderId="57" xfId="0" applyFont="1" applyFill="1" applyBorder="1" applyAlignment="1">
      <alignment vertical="center" wrapText="1"/>
    </xf>
    <xf numFmtId="0" fontId="21" fillId="10" borderId="57" xfId="0" applyFont="1" applyFill="1" applyBorder="1" applyAlignment="1">
      <alignment horizontal="center" vertical="center" wrapText="1"/>
    </xf>
    <xf numFmtId="167" fontId="20" fillId="0" borderId="57" xfId="1" applyNumberFormat="1" applyFont="1" applyBorder="1" applyAlignment="1">
      <alignment horizontal="right" vertical="center" wrapText="1"/>
    </xf>
    <xf numFmtId="0" fontId="21" fillId="10" borderId="57" xfId="0" applyFont="1" applyFill="1" applyBorder="1" applyAlignment="1">
      <alignment vertical="center"/>
    </xf>
    <xf numFmtId="0" fontId="21" fillId="10" borderId="57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left" vertical="center"/>
    </xf>
    <xf numFmtId="0" fontId="20" fillId="0" borderId="57" xfId="0" applyFont="1" applyBorder="1" applyAlignment="1">
      <alignment horizontal="center" vertical="center"/>
    </xf>
    <xf numFmtId="0" fontId="20" fillId="0" borderId="57" xfId="0" applyFont="1" applyFill="1" applyBorder="1" applyAlignment="1">
      <alignment horizontal="left" vertical="center"/>
    </xf>
    <xf numFmtId="0" fontId="20" fillId="0" borderId="57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167" fontId="20" fillId="0" borderId="57" xfId="1" applyNumberFormat="1" applyFont="1" applyFill="1" applyBorder="1" applyAlignment="1">
      <alignment horizontal="right" vertical="center" wrapText="1"/>
    </xf>
    <xf numFmtId="167" fontId="20" fillId="0" borderId="57" xfId="1" applyNumberFormat="1" applyFont="1" applyFill="1" applyBorder="1" applyAlignment="1">
      <alignment horizontal="right" vertical="center"/>
    </xf>
    <xf numFmtId="0" fontId="22" fillId="0" borderId="58" xfId="0" applyFont="1" applyFill="1" applyBorder="1" applyAlignment="1">
      <alignment horizontal="left" vertical="center"/>
    </xf>
    <xf numFmtId="0" fontId="20" fillId="0" borderId="58" xfId="0" applyFont="1" applyFill="1" applyBorder="1" applyAlignment="1">
      <alignment horizontal="center" vertical="center"/>
    </xf>
    <xf numFmtId="167" fontId="20" fillId="0" borderId="58" xfId="1" applyNumberFormat="1" applyFont="1" applyFill="1" applyBorder="1" applyAlignment="1">
      <alignment horizontal="right" vertical="center" wrapText="1"/>
    </xf>
    <xf numFmtId="167" fontId="20" fillId="0" borderId="58" xfId="1" applyNumberFormat="1" applyFont="1" applyFill="1" applyBorder="1" applyAlignment="1">
      <alignment horizontal="right" vertical="center"/>
    </xf>
    <xf numFmtId="0" fontId="18" fillId="0" borderId="57" xfId="0" applyFont="1" applyFill="1" applyBorder="1" applyAlignment="1">
      <alignment horizontal="left" vertical="center"/>
    </xf>
    <xf numFmtId="0" fontId="18" fillId="0" borderId="57" xfId="0" applyFont="1" applyFill="1" applyBorder="1" applyAlignment="1">
      <alignment horizontal="center" vertical="center"/>
    </xf>
    <xf numFmtId="3" fontId="23" fillId="11" borderId="57" xfId="0" applyNumberFormat="1" applyFont="1" applyFill="1" applyBorder="1" applyAlignment="1">
      <alignment horizontal="right" vertical="center"/>
    </xf>
    <xf numFmtId="0" fontId="24" fillId="0" borderId="0" xfId="0" applyFont="1"/>
    <xf numFmtId="0" fontId="0" fillId="0" borderId="0" xfId="0"/>
    <xf numFmtId="167" fontId="21" fillId="10" borderId="57" xfId="1" applyNumberFormat="1" applyFont="1" applyFill="1" applyBorder="1" applyAlignment="1">
      <alignment horizontal="center" vertical="center" wrapText="1"/>
    </xf>
    <xf numFmtId="167" fontId="21" fillId="10" borderId="57" xfId="1" applyNumberFormat="1" applyFont="1" applyFill="1" applyBorder="1" applyAlignment="1">
      <alignment horizontal="center" vertical="center"/>
    </xf>
    <xf numFmtId="167" fontId="12" fillId="8" borderId="54" xfId="0" applyNumberFormat="1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left" vertical="center"/>
    </xf>
    <xf numFmtId="0" fontId="22" fillId="0" borderId="58" xfId="0" applyFont="1" applyFill="1" applyBorder="1" applyAlignment="1">
      <alignment horizontal="left" vertical="center"/>
    </xf>
    <xf numFmtId="0" fontId="22" fillId="0" borderId="60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9"/>
  <sheetViews>
    <sheetView showGridLines="0" tabSelected="1" topLeftCell="A65" workbookViewId="0">
      <selection activeCell="K38" sqref="K38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18" t="s">
        <v>65</v>
      </c>
      <c r="D9" s="7"/>
      <c r="E9" s="154" t="s">
        <v>72</v>
      </c>
      <c r="F9" s="155"/>
      <c r="G9" s="122">
        <v>3420</v>
      </c>
    </row>
    <row r="10" spans="1:7" ht="38.25" customHeight="1">
      <c r="A10" s="5"/>
      <c r="B10" s="8" t="s">
        <v>1</v>
      </c>
      <c r="C10" s="119" t="s">
        <v>66</v>
      </c>
      <c r="D10" s="9"/>
      <c r="E10" s="152" t="s">
        <v>2</v>
      </c>
      <c r="F10" s="153"/>
      <c r="G10" s="123" t="s">
        <v>69</v>
      </c>
    </row>
    <row r="11" spans="1:7" ht="18" customHeight="1">
      <c r="A11" s="5"/>
      <c r="B11" s="8" t="s">
        <v>3</v>
      </c>
      <c r="C11" s="119" t="s">
        <v>4</v>
      </c>
      <c r="D11" s="9"/>
      <c r="E11" s="152" t="s">
        <v>60</v>
      </c>
      <c r="F11" s="153"/>
      <c r="G11" s="122">
        <v>1500</v>
      </c>
    </row>
    <row r="12" spans="1:7" ht="11.25" customHeight="1">
      <c r="A12" s="5"/>
      <c r="B12" s="8" t="s">
        <v>5</v>
      </c>
      <c r="C12" s="119" t="s">
        <v>67</v>
      </c>
      <c r="D12" s="9"/>
      <c r="E12" s="10" t="s">
        <v>6</v>
      </c>
      <c r="F12" s="11"/>
      <c r="G12" s="122">
        <f>G9*G11</f>
        <v>5130000</v>
      </c>
    </row>
    <row r="13" spans="1:7" ht="11.25" customHeight="1">
      <c r="A13" s="5"/>
      <c r="B13" s="8" t="s">
        <v>7</v>
      </c>
      <c r="C13" s="118" t="s">
        <v>68</v>
      </c>
      <c r="D13" s="9"/>
      <c r="E13" s="152" t="s">
        <v>8</v>
      </c>
      <c r="F13" s="153"/>
      <c r="G13" s="123" t="s">
        <v>61</v>
      </c>
    </row>
    <row r="14" spans="1:7" ht="13.5" customHeight="1">
      <c r="A14" s="5"/>
      <c r="B14" s="8" t="s">
        <v>9</v>
      </c>
      <c r="C14" s="120" t="s">
        <v>68</v>
      </c>
      <c r="D14" s="9"/>
      <c r="E14" s="152" t="s">
        <v>10</v>
      </c>
      <c r="F14" s="153"/>
      <c r="G14" s="124" t="s">
        <v>70</v>
      </c>
    </row>
    <row r="15" spans="1:7" ht="25.5" customHeight="1">
      <c r="A15" s="5"/>
      <c r="B15" s="8" t="s">
        <v>11</v>
      </c>
      <c r="C15" s="121">
        <v>44713</v>
      </c>
      <c r="D15" s="9"/>
      <c r="E15" s="156" t="s">
        <v>12</v>
      </c>
      <c r="F15" s="157"/>
      <c r="G15" s="125" t="s">
        <v>71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58" t="s">
        <v>62</v>
      </c>
      <c r="C17" s="159"/>
      <c r="D17" s="159"/>
      <c r="E17" s="159"/>
      <c r="F17" s="159"/>
      <c r="G17" s="159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13</v>
      </c>
      <c r="C19" s="22"/>
      <c r="D19" s="23"/>
      <c r="E19" s="23"/>
      <c r="F19" s="23"/>
      <c r="G19" s="23"/>
    </row>
    <row r="20" spans="1:7" ht="24" customHeight="1">
      <c r="A20" s="17"/>
      <c r="B20" s="24" t="s">
        <v>14</v>
      </c>
      <c r="C20" s="24" t="s">
        <v>15</v>
      </c>
      <c r="D20" s="24" t="s">
        <v>16</v>
      </c>
      <c r="E20" s="24" t="s">
        <v>17</v>
      </c>
      <c r="F20" s="24" t="s">
        <v>18</v>
      </c>
      <c r="G20" s="24" t="s">
        <v>19</v>
      </c>
    </row>
    <row r="21" spans="1:7" ht="12.75" customHeight="1">
      <c r="A21" s="17"/>
      <c r="B21" s="126" t="s">
        <v>73</v>
      </c>
      <c r="C21" s="127" t="s">
        <v>20</v>
      </c>
      <c r="D21" s="127">
        <v>3</v>
      </c>
      <c r="E21" s="127" t="s">
        <v>74</v>
      </c>
      <c r="F21" s="128">
        <v>25000</v>
      </c>
      <c r="G21" s="128">
        <f>D21*F21</f>
        <v>75000</v>
      </c>
    </row>
    <row r="22" spans="1:7" ht="25.5" customHeight="1">
      <c r="A22" s="17"/>
      <c r="B22" s="126" t="s">
        <v>75</v>
      </c>
      <c r="C22" s="127" t="s">
        <v>20</v>
      </c>
      <c r="D22" s="127">
        <v>2</v>
      </c>
      <c r="E22" s="127" t="s">
        <v>76</v>
      </c>
      <c r="F22" s="128">
        <v>25000</v>
      </c>
      <c r="G22" s="128">
        <f t="shared" ref="G22:G27" si="0">D22*F22</f>
        <v>50000</v>
      </c>
    </row>
    <row r="23" spans="1:7" ht="12.75" customHeight="1">
      <c r="A23" s="17"/>
      <c r="B23" s="126" t="s">
        <v>77</v>
      </c>
      <c r="C23" s="127" t="s">
        <v>20</v>
      </c>
      <c r="D23" s="127">
        <v>1</v>
      </c>
      <c r="E23" s="127" t="s">
        <v>76</v>
      </c>
      <c r="F23" s="128">
        <v>25000</v>
      </c>
      <c r="G23" s="128">
        <f t="shared" si="0"/>
        <v>25000</v>
      </c>
    </row>
    <row r="24" spans="1:7" ht="12.75" customHeight="1">
      <c r="A24" s="17"/>
      <c r="B24" s="126" t="s">
        <v>78</v>
      </c>
      <c r="C24" s="127" t="s">
        <v>20</v>
      </c>
      <c r="D24" s="127">
        <v>3</v>
      </c>
      <c r="E24" s="127" t="s">
        <v>76</v>
      </c>
      <c r="F24" s="128">
        <v>25000</v>
      </c>
      <c r="G24" s="128">
        <f t="shared" si="0"/>
        <v>75000</v>
      </c>
    </row>
    <row r="25" spans="1:7" ht="12.75" customHeight="1">
      <c r="A25" s="71"/>
      <c r="B25" s="126" t="s">
        <v>79</v>
      </c>
      <c r="C25" s="127" t="s">
        <v>20</v>
      </c>
      <c r="D25" s="127">
        <v>2</v>
      </c>
      <c r="E25" s="127" t="s">
        <v>80</v>
      </c>
      <c r="F25" s="128">
        <v>25000</v>
      </c>
      <c r="G25" s="128">
        <f t="shared" si="0"/>
        <v>50000</v>
      </c>
    </row>
    <row r="26" spans="1:7" ht="12" customHeight="1">
      <c r="A26" s="2"/>
      <c r="B26" s="129" t="s">
        <v>81</v>
      </c>
      <c r="C26" s="127" t="s">
        <v>20</v>
      </c>
      <c r="D26" s="127">
        <v>5</v>
      </c>
      <c r="E26" s="130" t="s">
        <v>82</v>
      </c>
      <c r="F26" s="128">
        <v>25000</v>
      </c>
      <c r="G26" s="128">
        <f t="shared" si="0"/>
        <v>125000</v>
      </c>
    </row>
    <row r="27" spans="1:7" ht="12" customHeight="1">
      <c r="A27" s="5"/>
      <c r="B27" s="131" t="s">
        <v>83</v>
      </c>
      <c r="C27" s="132" t="s">
        <v>20</v>
      </c>
      <c r="D27" s="132">
        <v>4</v>
      </c>
      <c r="E27" s="132" t="s">
        <v>84</v>
      </c>
      <c r="F27" s="128">
        <v>25000</v>
      </c>
      <c r="G27" s="128">
        <f t="shared" si="0"/>
        <v>100000</v>
      </c>
    </row>
    <row r="28" spans="1:7" ht="24" customHeight="1">
      <c r="A28" s="5"/>
      <c r="B28" s="25" t="s">
        <v>21</v>
      </c>
      <c r="C28" s="26"/>
      <c r="D28" s="26"/>
      <c r="E28" s="26"/>
      <c r="F28" s="27"/>
      <c r="G28" s="28">
        <f>SUM(G21:G27)</f>
        <v>500000</v>
      </c>
    </row>
    <row r="29" spans="1:7" ht="12" customHeight="1">
      <c r="A29" s="5"/>
      <c r="B29" s="18"/>
      <c r="C29" s="20"/>
      <c r="D29" s="20"/>
      <c r="E29" s="20"/>
      <c r="F29" s="29"/>
      <c r="G29" s="29"/>
    </row>
    <row r="30" spans="1:7" ht="12" customHeight="1">
      <c r="A30" s="5"/>
      <c r="B30" s="30" t="s">
        <v>22</v>
      </c>
      <c r="C30" s="31"/>
      <c r="D30" s="32"/>
      <c r="E30" s="32"/>
      <c r="F30" s="33"/>
      <c r="G30" s="33"/>
    </row>
    <row r="31" spans="1:7" ht="12" customHeight="1">
      <c r="A31" s="2"/>
      <c r="B31" s="34" t="s">
        <v>14</v>
      </c>
      <c r="C31" s="35" t="s">
        <v>15</v>
      </c>
      <c r="D31" s="35" t="s">
        <v>16</v>
      </c>
      <c r="E31" s="34" t="s">
        <v>17</v>
      </c>
      <c r="F31" s="35" t="s">
        <v>18</v>
      </c>
      <c r="G31" s="34" t="s">
        <v>19</v>
      </c>
    </row>
    <row r="32" spans="1:7" ht="12" customHeight="1">
      <c r="A32" s="5"/>
      <c r="B32" s="36"/>
      <c r="C32" s="37"/>
      <c r="D32" s="37"/>
      <c r="E32" s="37"/>
      <c r="F32" s="116"/>
      <c r="G32" s="116"/>
    </row>
    <row r="33" spans="1:7" ht="24" customHeight="1">
      <c r="A33" s="5"/>
      <c r="B33" s="38" t="s">
        <v>23</v>
      </c>
      <c r="C33" s="39"/>
      <c r="D33" s="39"/>
      <c r="E33" s="39"/>
      <c r="F33" s="40"/>
      <c r="G33" s="117">
        <f>SUM(G32)</f>
        <v>0</v>
      </c>
    </row>
    <row r="34" spans="1:7" ht="12.75" customHeight="1">
      <c r="A34" s="17"/>
      <c r="B34" s="41"/>
      <c r="C34" s="42"/>
      <c r="D34" s="42"/>
      <c r="E34" s="42"/>
      <c r="F34" s="43"/>
      <c r="G34" s="43"/>
    </row>
    <row r="35" spans="1:7" ht="12.75" customHeight="1">
      <c r="A35" s="17"/>
      <c r="B35" s="30" t="s">
        <v>24</v>
      </c>
      <c r="C35" s="31"/>
      <c r="D35" s="32"/>
      <c r="E35" s="32"/>
      <c r="F35" s="33"/>
      <c r="G35" s="33"/>
    </row>
    <row r="36" spans="1:7" ht="12.75" customHeight="1">
      <c r="A36" s="17"/>
      <c r="B36" s="44" t="s">
        <v>14</v>
      </c>
      <c r="C36" s="44" t="s">
        <v>15</v>
      </c>
      <c r="D36" s="44" t="s">
        <v>16</v>
      </c>
      <c r="E36" s="44" t="s">
        <v>17</v>
      </c>
      <c r="F36" s="45" t="s">
        <v>18</v>
      </c>
      <c r="G36" s="44" t="s">
        <v>19</v>
      </c>
    </row>
    <row r="37" spans="1:7" ht="12.75" customHeight="1">
      <c r="A37" s="17"/>
      <c r="B37" s="133" t="s">
        <v>75</v>
      </c>
      <c r="C37" s="134" t="s">
        <v>25</v>
      </c>
      <c r="D37" s="134">
        <v>0.1</v>
      </c>
      <c r="E37" s="135" t="s">
        <v>74</v>
      </c>
      <c r="F37" s="136">
        <v>150000</v>
      </c>
      <c r="G37" s="137">
        <f t="shared" ref="G37" si="1">+D37*F37</f>
        <v>15000</v>
      </c>
    </row>
    <row r="38" spans="1:7" ht="12.75" customHeight="1">
      <c r="A38" s="17"/>
      <c r="B38" s="46" t="s">
        <v>26</v>
      </c>
      <c r="C38" s="47"/>
      <c r="D38" s="47"/>
      <c r="E38" s="47"/>
      <c r="F38" s="48"/>
      <c r="G38" s="49">
        <f>SUM(G37:G37)</f>
        <v>15000</v>
      </c>
    </row>
    <row r="39" spans="1:7" ht="12.75" customHeight="1">
      <c r="A39" s="17"/>
      <c r="B39" s="41"/>
      <c r="C39" s="42"/>
      <c r="D39" s="42"/>
      <c r="E39" s="42"/>
      <c r="F39" s="43"/>
      <c r="G39" s="43"/>
    </row>
    <row r="40" spans="1:7" ht="25.5" customHeight="1">
      <c r="A40" s="17"/>
      <c r="B40" s="30" t="s">
        <v>27</v>
      </c>
      <c r="C40" s="31"/>
      <c r="D40" s="32"/>
      <c r="E40" s="32"/>
      <c r="F40" s="33"/>
      <c r="G40" s="33"/>
    </row>
    <row r="41" spans="1:7" ht="25.5" customHeight="1">
      <c r="A41" s="17"/>
      <c r="B41" s="45" t="s">
        <v>28</v>
      </c>
      <c r="C41" s="45" t="s">
        <v>29</v>
      </c>
      <c r="D41" s="45" t="s">
        <v>30</v>
      </c>
      <c r="E41" s="45" t="s">
        <v>17</v>
      </c>
      <c r="F41" s="45" t="s">
        <v>18</v>
      </c>
      <c r="G41" s="45" t="s">
        <v>19</v>
      </c>
    </row>
    <row r="42" spans="1:7" ht="25.5" customHeight="1">
      <c r="A42" s="17"/>
      <c r="B42" s="138" t="s">
        <v>31</v>
      </c>
      <c r="C42" s="139"/>
      <c r="D42" s="139"/>
      <c r="E42" s="139"/>
      <c r="F42" s="140"/>
      <c r="G42" s="141"/>
    </row>
    <row r="43" spans="1:7" ht="12.75" customHeight="1">
      <c r="A43" s="17"/>
      <c r="B43" s="133" t="s">
        <v>85</v>
      </c>
      <c r="C43" s="134" t="s">
        <v>86</v>
      </c>
      <c r="D43" s="134">
        <v>1</v>
      </c>
      <c r="E43" s="134" t="s">
        <v>87</v>
      </c>
      <c r="F43" s="136">
        <v>56595</v>
      </c>
      <c r="G43" s="137">
        <f t="shared" ref="G43" si="2">+D43*F43</f>
        <v>56595</v>
      </c>
    </row>
    <row r="44" spans="1:7" ht="12.75" customHeight="1">
      <c r="A44" s="17"/>
      <c r="B44" s="160" t="s">
        <v>88</v>
      </c>
      <c r="C44" s="161"/>
      <c r="D44" s="161"/>
      <c r="E44" s="161"/>
      <c r="F44" s="161"/>
      <c r="G44" s="162"/>
    </row>
    <row r="45" spans="1:7" ht="12.75" customHeight="1">
      <c r="A45" s="17"/>
      <c r="B45" s="142" t="s">
        <v>89</v>
      </c>
      <c r="C45" s="143" t="s">
        <v>90</v>
      </c>
      <c r="D45" s="143">
        <v>25</v>
      </c>
      <c r="E45" s="143" t="s">
        <v>74</v>
      </c>
      <c r="F45" s="144">
        <v>12000</v>
      </c>
      <c r="G45" s="144">
        <f>F45*D45</f>
        <v>300000</v>
      </c>
    </row>
    <row r="46" spans="1:7" ht="25.5" customHeight="1">
      <c r="A46" s="17"/>
      <c r="B46" s="142" t="s">
        <v>91</v>
      </c>
      <c r="C46" s="143" t="s">
        <v>92</v>
      </c>
      <c r="D46" s="143">
        <v>1</v>
      </c>
      <c r="E46" s="143" t="s">
        <v>70</v>
      </c>
      <c r="F46" s="144">
        <v>6790</v>
      </c>
      <c r="G46" s="144">
        <f>F46*D46</f>
        <v>6790</v>
      </c>
    </row>
    <row r="47" spans="1:7" ht="12.75" customHeight="1">
      <c r="A47" s="17"/>
      <c r="B47" s="145" t="s">
        <v>33</v>
      </c>
      <c r="C47" s="146"/>
      <c r="D47" s="146"/>
      <c r="E47" s="146"/>
      <c r="F47" s="146"/>
      <c r="G47" s="146"/>
    </row>
    <row r="48" spans="1:7" ht="12.75" customHeight="1">
      <c r="A48" s="5"/>
      <c r="B48" s="142" t="s">
        <v>93</v>
      </c>
      <c r="C48" s="143" t="s">
        <v>94</v>
      </c>
      <c r="D48" s="143">
        <v>1</v>
      </c>
      <c r="E48" s="143" t="s">
        <v>70</v>
      </c>
      <c r="F48" s="144">
        <v>11330</v>
      </c>
      <c r="G48" s="144">
        <f>F48*D48</f>
        <v>11330</v>
      </c>
    </row>
    <row r="49" spans="1:11" ht="12" customHeight="1">
      <c r="A49" s="2"/>
      <c r="B49" s="50" t="s">
        <v>32</v>
      </c>
      <c r="C49" s="51"/>
      <c r="D49" s="51"/>
      <c r="E49" s="51"/>
      <c r="F49" s="52"/>
      <c r="G49" s="53">
        <f>SUM(G42:G48)</f>
        <v>374715</v>
      </c>
    </row>
    <row r="50" spans="1:11" ht="12" customHeight="1">
      <c r="A50" s="5"/>
      <c r="B50" s="41"/>
      <c r="C50" s="42"/>
      <c r="D50" s="42"/>
      <c r="E50" s="54"/>
      <c r="F50" s="43"/>
      <c r="G50" s="43"/>
    </row>
    <row r="51" spans="1:11" ht="12" customHeight="1">
      <c r="A51" s="5"/>
      <c r="B51" s="30" t="s">
        <v>33</v>
      </c>
      <c r="C51" s="31"/>
      <c r="D51" s="32"/>
      <c r="E51" s="32"/>
      <c r="F51" s="33"/>
      <c r="G51" s="33"/>
    </row>
    <row r="52" spans="1:11" ht="24" customHeight="1">
      <c r="A52" s="5"/>
      <c r="B52" s="44" t="s">
        <v>34</v>
      </c>
      <c r="C52" s="45" t="s">
        <v>29</v>
      </c>
      <c r="D52" s="45" t="s">
        <v>30</v>
      </c>
      <c r="E52" s="44" t="s">
        <v>17</v>
      </c>
      <c r="F52" s="45" t="s">
        <v>18</v>
      </c>
      <c r="G52" s="44" t="s">
        <v>19</v>
      </c>
      <c r="K52" s="115"/>
    </row>
    <row r="53" spans="1:11" ht="12.75" customHeight="1">
      <c r="A53" s="17"/>
      <c r="B53" s="129" t="s">
        <v>95</v>
      </c>
      <c r="C53" s="127" t="s">
        <v>15</v>
      </c>
      <c r="D53" s="127">
        <v>1</v>
      </c>
      <c r="E53" s="130" t="s">
        <v>70</v>
      </c>
      <c r="F53" s="147">
        <v>20000</v>
      </c>
      <c r="G53" s="148">
        <f>F53*D53</f>
        <v>20000</v>
      </c>
      <c r="K53" s="115"/>
    </row>
    <row r="54" spans="1:11" ht="12.75" customHeight="1">
      <c r="A54" s="17"/>
      <c r="B54" s="55" t="s">
        <v>35</v>
      </c>
      <c r="C54" s="56"/>
      <c r="D54" s="56"/>
      <c r="E54" s="56"/>
      <c r="F54" s="57"/>
      <c r="G54" s="58">
        <f>+G53</f>
        <v>20000</v>
      </c>
    </row>
    <row r="55" spans="1:11" ht="12.75" customHeight="1">
      <c r="A55" s="17"/>
      <c r="B55" s="74"/>
      <c r="C55" s="74"/>
      <c r="D55" s="74"/>
      <c r="E55" s="74"/>
      <c r="F55" s="75"/>
      <c r="G55" s="75"/>
    </row>
    <row r="56" spans="1:11" ht="12.75" customHeight="1">
      <c r="A56" s="17"/>
      <c r="B56" s="76" t="s">
        <v>36</v>
      </c>
      <c r="C56" s="77"/>
      <c r="D56" s="77"/>
      <c r="E56" s="77"/>
      <c r="F56" s="77"/>
      <c r="G56" s="78">
        <f>G28+G33+G38+G49+G54</f>
        <v>909715</v>
      </c>
    </row>
    <row r="57" spans="1:11" ht="12.75" customHeight="1">
      <c r="A57" s="17"/>
      <c r="B57" s="79" t="s">
        <v>37</v>
      </c>
      <c r="C57" s="60"/>
      <c r="D57" s="60"/>
      <c r="E57" s="60"/>
      <c r="F57" s="60"/>
      <c r="G57" s="80">
        <f>G56*0.05</f>
        <v>45485.75</v>
      </c>
    </row>
    <row r="58" spans="1:11" ht="12.75" customHeight="1">
      <c r="A58" s="17"/>
      <c r="B58" s="81" t="s">
        <v>38</v>
      </c>
      <c r="C58" s="59"/>
      <c r="D58" s="59"/>
      <c r="E58" s="59"/>
      <c r="F58" s="59"/>
      <c r="G58" s="82">
        <f>G57+G56</f>
        <v>955200.75</v>
      </c>
    </row>
    <row r="59" spans="1:11" ht="12.75" customHeight="1">
      <c r="A59" s="17"/>
      <c r="B59" s="79" t="s">
        <v>39</v>
      </c>
      <c r="C59" s="60"/>
      <c r="D59" s="60"/>
      <c r="E59" s="60"/>
      <c r="F59" s="60"/>
      <c r="G59" s="80">
        <f>G12</f>
        <v>5130000</v>
      </c>
    </row>
    <row r="60" spans="1:11" ht="12.75" customHeight="1">
      <c r="A60" s="17"/>
      <c r="B60" s="83" t="s">
        <v>40</v>
      </c>
      <c r="C60" s="84"/>
      <c r="D60" s="84"/>
      <c r="E60" s="84"/>
      <c r="F60" s="84"/>
      <c r="G60" s="85">
        <f>G59-G58</f>
        <v>4174799.25</v>
      </c>
    </row>
    <row r="61" spans="1:11" ht="12.75" customHeight="1">
      <c r="A61" s="17"/>
      <c r="B61" s="72" t="s">
        <v>41</v>
      </c>
      <c r="C61" s="73"/>
      <c r="D61" s="73"/>
      <c r="E61" s="73"/>
      <c r="F61" s="73"/>
      <c r="G61" s="68"/>
    </row>
    <row r="62" spans="1:11" ht="12.75" customHeight="1" thickBot="1">
      <c r="A62" s="17"/>
      <c r="B62" s="86"/>
      <c r="C62" s="73"/>
      <c r="D62" s="73"/>
      <c r="E62" s="73"/>
      <c r="F62" s="73"/>
      <c r="G62" s="68"/>
    </row>
    <row r="63" spans="1:11" ht="13.5" customHeight="1">
      <c r="A63" s="5"/>
      <c r="B63" s="98" t="s">
        <v>42</v>
      </c>
      <c r="C63" s="99"/>
      <c r="D63" s="99"/>
      <c r="E63" s="99"/>
      <c r="F63" s="100"/>
      <c r="G63" s="68"/>
    </row>
    <row r="64" spans="1:11" ht="12" customHeight="1">
      <c r="A64" s="2"/>
      <c r="B64" s="101" t="s">
        <v>43</v>
      </c>
      <c r="C64" s="70"/>
      <c r="D64" s="70"/>
      <c r="E64" s="70"/>
      <c r="F64" s="102"/>
      <c r="G64" s="68"/>
    </row>
    <row r="65" spans="1:7" ht="12" customHeight="1">
      <c r="A65" s="5"/>
      <c r="B65" s="101" t="s">
        <v>44</v>
      </c>
      <c r="C65" s="70"/>
      <c r="D65" s="70"/>
      <c r="E65" s="70"/>
      <c r="F65" s="102"/>
      <c r="G65" s="68"/>
    </row>
    <row r="66" spans="1:7" ht="24" customHeight="1">
      <c r="A66" s="5"/>
      <c r="B66" s="101" t="s">
        <v>45</v>
      </c>
      <c r="C66" s="70"/>
      <c r="D66" s="70"/>
      <c r="E66" s="70"/>
      <c r="F66" s="102"/>
      <c r="G66" s="68"/>
    </row>
    <row r="67" spans="1:7" ht="12.75" customHeight="1">
      <c r="A67" s="17"/>
      <c r="B67" s="101" t="s">
        <v>46</v>
      </c>
      <c r="C67" s="70"/>
      <c r="D67" s="70"/>
      <c r="E67" s="70"/>
      <c r="F67" s="102"/>
      <c r="G67" s="68"/>
    </row>
    <row r="68" spans="1:7" ht="13.5" customHeight="1">
      <c r="A68" s="5"/>
      <c r="B68" s="101" t="s">
        <v>47</v>
      </c>
      <c r="C68" s="70"/>
      <c r="D68" s="70"/>
      <c r="E68" s="70"/>
      <c r="F68" s="102"/>
      <c r="G68" s="68"/>
    </row>
    <row r="69" spans="1:7" ht="12" customHeight="1" thickBot="1">
      <c r="A69" s="2"/>
      <c r="B69" s="103" t="s">
        <v>48</v>
      </c>
      <c r="C69" s="104"/>
      <c r="D69" s="104"/>
      <c r="E69" s="104"/>
      <c r="F69" s="105"/>
      <c r="G69" s="68"/>
    </row>
    <row r="70" spans="1:7" ht="12" customHeight="1">
      <c r="A70" s="71"/>
      <c r="B70" s="96"/>
      <c r="C70" s="70"/>
      <c r="D70" s="70"/>
      <c r="E70" s="70"/>
      <c r="F70" s="70"/>
      <c r="G70" s="68"/>
    </row>
    <row r="71" spans="1:7" ht="12" customHeight="1" thickBot="1">
      <c r="A71" s="71"/>
      <c r="B71" s="150" t="s">
        <v>49</v>
      </c>
      <c r="C71" s="151"/>
      <c r="D71" s="95"/>
      <c r="E71" s="62"/>
      <c r="F71" s="62"/>
      <c r="G71" s="68"/>
    </row>
    <row r="72" spans="1:7" ht="12" customHeight="1">
      <c r="A72" s="71"/>
      <c r="B72" s="88" t="s">
        <v>34</v>
      </c>
      <c r="C72" s="63" t="s">
        <v>50</v>
      </c>
      <c r="D72" s="89" t="s">
        <v>51</v>
      </c>
      <c r="E72" s="62"/>
      <c r="F72" s="62"/>
      <c r="G72" s="68"/>
    </row>
    <row r="73" spans="1:7" ht="12" customHeight="1">
      <c r="A73" s="71"/>
      <c r="B73" s="90" t="s">
        <v>52</v>
      </c>
      <c r="C73" s="64">
        <f>+G28</f>
        <v>500000</v>
      </c>
      <c r="D73" s="91">
        <f>(C73/C79)</f>
        <v>0.5234501752642049</v>
      </c>
      <c r="E73" s="62"/>
      <c r="F73" s="62"/>
      <c r="G73" s="68"/>
    </row>
    <row r="74" spans="1:7" ht="12" customHeight="1">
      <c r="A74" s="71"/>
      <c r="B74" s="90" t="s">
        <v>53</v>
      </c>
      <c r="C74" s="64">
        <f>+G33</f>
        <v>0</v>
      </c>
      <c r="D74" s="91">
        <v>0</v>
      </c>
      <c r="E74" s="62"/>
      <c r="F74" s="62"/>
      <c r="G74" s="68"/>
    </row>
    <row r="75" spans="1:7" ht="12" customHeight="1">
      <c r="A75" s="71"/>
      <c r="B75" s="90" t="s">
        <v>54</v>
      </c>
      <c r="C75" s="64">
        <f>+G38</f>
        <v>15000</v>
      </c>
      <c r="D75" s="91">
        <f>(C75/C79)</f>
        <v>1.5703505257926149E-2</v>
      </c>
      <c r="E75" s="62"/>
      <c r="F75" s="62"/>
      <c r="G75" s="68"/>
    </row>
    <row r="76" spans="1:7" ht="12.75" customHeight="1">
      <c r="A76" s="71"/>
      <c r="B76" s="90" t="s">
        <v>28</v>
      </c>
      <c r="C76" s="64">
        <f>+G49</f>
        <v>374715</v>
      </c>
      <c r="D76" s="91">
        <f>(C76/C79)</f>
        <v>0.39228926484825311</v>
      </c>
      <c r="E76" s="62"/>
      <c r="F76" s="62"/>
      <c r="G76" s="68"/>
    </row>
    <row r="77" spans="1:7" ht="12" customHeight="1">
      <c r="A77" s="71"/>
      <c r="B77" s="90" t="s">
        <v>55</v>
      </c>
      <c r="C77" s="65">
        <f>+G54</f>
        <v>20000</v>
      </c>
      <c r="D77" s="91">
        <f>(C77/C79)</f>
        <v>2.0938007010568197E-2</v>
      </c>
      <c r="E77" s="67"/>
      <c r="F77" s="67"/>
      <c r="G77" s="68"/>
    </row>
    <row r="78" spans="1:7" ht="12" customHeight="1">
      <c r="A78" s="71"/>
      <c r="B78" s="90" t="s">
        <v>56</v>
      </c>
      <c r="C78" s="65">
        <f>+G57</f>
        <v>45485.75</v>
      </c>
      <c r="D78" s="91">
        <f>(C78/C79)</f>
        <v>4.7619047619047616E-2</v>
      </c>
      <c r="E78" s="67"/>
      <c r="F78" s="67"/>
      <c r="G78" s="68"/>
    </row>
    <row r="79" spans="1:7" ht="12" customHeight="1" thickBot="1">
      <c r="A79" s="71"/>
      <c r="B79" s="92" t="s">
        <v>57</v>
      </c>
      <c r="C79" s="93">
        <f>SUM(C73:C78)</f>
        <v>955200.75</v>
      </c>
      <c r="D79" s="94">
        <f>SUM(D73:D78)</f>
        <v>1</v>
      </c>
      <c r="E79" s="67"/>
      <c r="F79" s="67"/>
      <c r="G79" s="68"/>
    </row>
    <row r="80" spans="1:7" ht="12" customHeight="1">
      <c r="A80" s="71"/>
      <c r="B80" s="86"/>
      <c r="C80" s="73"/>
      <c r="D80" s="73"/>
      <c r="E80" s="73"/>
      <c r="F80" s="73"/>
      <c r="G80" s="68"/>
    </row>
    <row r="81" spans="1:7" ht="12" customHeight="1">
      <c r="A81" s="71"/>
      <c r="B81" s="87"/>
      <c r="C81" s="73"/>
      <c r="D81" s="73"/>
      <c r="E81" s="73"/>
      <c r="F81" s="73"/>
      <c r="G81" s="68"/>
    </row>
    <row r="82" spans="1:7" ht="12" customHeight="1" thickBot="1">
      <c r="A82" s="71"/>
      <c r="B82" s="107"/>
      <c r="C82" s="108" t="s">
        <v>58</v>
      </c>
      <c r="D82" s="109"/>
      <c r="E82" s="110"/>
      <c r="F82" s="66"/>
      <c r="G82" s="68"/>
    </row>
    <row r="83" spans="1:7" ht="12.75" customHeight="1">
      <c r="A83" s="71"/>
      <c r="B83" s="111" t="s">
        <v>63</v>
      </c>
      <c r="C83" s="112">
        <v>1800</v>
      </c>
      <c r="D83" s="149">
        <f>+G9</f>
        <v>3420</v>
      </c>
      <c r="E83" s="113">
        <v>4000</v>
      </c>
      <c r="F83" s="106"/>
      <c r="G83" s="69"/>
    </row>
    <row r="84" spans="1:7" ht="12.75" customHeight="1" thickBot="1">
      <c r="A84" s="71"/>
      <c r="B84" s="92" t="s">
        <v>64</v>
      </c>
      <c r="C84" s="93">
        <f>+C79/C83</f>
        <v>530.66708333333338</v>
      </c>
      <c r="D84" s="93">
        <f>+C79/D83</f>
        <v>279.29846491228068</v>
      </c>
      <c r="E84" s="114">
        <f>+C79/E83</f>
        <v>238.80018749999999</v>
      </c>
      <c r="F84" s="106"/>
      <c r="G84" s="69"/>
    </row>
    <row r="85" spans="1:7" ht="15" customHeight="1">
      <c r="A85" s="71"/>
      <c r="B85" s="97" t="s">
        <v>59</v>
      </c>
      <c r="C85" s="70"/>
      <c r="D85" s="70"/>
      <c r="E85" s="70"/>
      <c r="F85" s="70"/>
      <c r="G85" s="70"/>
    </row>
    <row r="86" spans="1:7" ht="12" customHeight="1">
      <c r="A86" s="71"/>
    </row>
    <row r="87" spans="1:7" ht="12" customHeight="1">
      <c r="A87" s="71"/>
    </row>
    <row r="88" spans="1:7" ht="12" customHeight="1">
      <c r="A88" s="71"/>
    </row>
    <row r="89" spans="1:7" ht="12" customHeight="1">
      <c r="A89" s="71"/>
    </row>
    <row r="90" spans="1:7" ht="12" customHeight="1">
      <c r="A90" s="71"/>
    </row>
    <row r="91" spans="1:7" ht="12" customHeight="1">
      <c r="A91" s="71"/>
    </row>
    <row r="92" spans="1:7" ht="12" customHeight="1">
      <c r="A92" s="71"/>
    </row>
    <row r="93" spans="1:7" ht="12.75" customHeight="1">
      <c r="A93" s="71"/>
    </row>
    <row r="94" spans="1:7" ht="12" customHeight="1">
      <c r="A94" s="71"/>
    </row>
    <row r="95" spans="1:7" ht="12.75" customHeight="1">
      <c r="A95" s="71"/>
    </row>
    <row r="96" spans="1:7" ht="12" customHeight="1">
      <c r="A96" s="61"/>
    </row>
    <row r="97" spans="1:1" ht="12" customHeight="1">
      <c r="A97" s="71"/>
    </row>
    <row r="98" spans="1:1" ht="12.75" customHeight="1">
      <c r="A98" s="71"/>
    </row>
    <row r="99" spans="1:1" ht="15.6" customHeight="1">
      <c r="A99" s="71"/>
    </row>
  </sheetData>
  <mergeCells count="9">
    <mergeCell ref="B71:C71"/>
    <mergeCell ref="E13:F13"/>
    <mergeCell ref="E11:F11"/>
    <mergeCell ref="E10:F10"/>
    <mergeCell ref="E9:F9"/>
    <mergeCell ref="E14:F14"/>
    <mergeCell ref="E15:F15"/>
    <mergeCell ref="B17:G17"/>
    <mergeCell ref="B44:G44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2022-07-25T22:17:05Z</dcterms:modified>
</cp:coreProperties>
</file>