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uarios\Abenil\Desktop\FICHAS TECNICAS ACTUALIZADAS JUNIO 2022\TEMUCO\"/>
    </mc:Choice>
  </mc:AlternateContent>
  <bookViews>
    <workbookView xWindow="0" yWindow="0" windowWidth="16395" windowHeight="5670"/>
  </bookViews>
  <sheets>
    <sheet name="LENTEJAS" sheetId="1" r:id="rId1"/>
  </sheets>
  <definedNames>
    <definedName name="_xlnm.Print_Area" localSheetId="0">LENTEJAS!$A$1:$G$86</definedName>
  </definedNames>
  <calcPr calcId="152511" concurrentCalc="0"/>
</workbook>
</file>

<file path=xl/calcChain.xml><?xml version="1.0" encoding="utf-8"?>
<calcChain xmlns="http://schemas.openxmlformats.org/spreadsheetml/2006/main">
  <c r="C79" i="1" l="1"/>
  <c r="G21" i="1"/>
  <c r="G22" i="1"/>
  <c r="G23" i="1"/>
  <c r="G24" i="1"/>
  <c r="G25" i="1"/>
  <c r="G26" i="1"/>
  <c r="G35" i="1"/>
  <c r="G36" i="1"/>
  <c r="G37" i="1"/>
  <c r="G38" i="1"/>
  <c r="G45" i="1"/>
  <c r="G51" i="1"/>
  <c r="G58" i="1"/>
  <c r="G59" i="1"/>
  <c r="G60" i="1"/>
  <c r="G62" i="1"/>
  <c r="G47" i="1"/>
  <c r="G49" i="1"/>
  <c r="G50" i="1"/>
  <c r="G43" i="1"/>
  <c r="G55" i="1"/>
  <c r="G56" i="1"/>
  <c r="C78" i="1"/>
  <c r="G12" i="1"/>
  <c r="G61" i="1"/>
  <c r="C75" i="1"/>
  <c r="C76" i="1"/>
  <c r="C77" i="1"/>
  <c r="E85" i="1"/>
  <c r="C85" i="1"/>
  <c r="D85" i="1"/>
  <c r="C80" i="1"/>
  <c r="D78" i="1"/>
  <c r="D76" i="1"/>
  <c r="D75" i="1"/>
  <c r="D79" i="1"/>
  <c r="D77" i="1"/>
  <c r="D80" i="1"/>
</calcChain>
</file>

<file path=xl/sharedStrings.xml><?xml version="1.0" encoding="utf-8"?>
<sst xmlns="http://schemas.openxmlformats.org/spreadsheetml/2006/main" count="138" uniqueCount="97">
  <si>
    <t>RUBRO O CULTIVO</t>
  </si>
  <si>
    <t>VARIEDAD</t>
  </si>
  <si>
    <t>FECHA ESTIMADA  PRECIO VENTA</t>
  </si>
  <si>
    <t>NIVEL TECNOLÓGICO</t>
  </si>
  <si>
    <t>REGIÓN</t>
  </si>
  <si>
    <t>AGENCIA DE ÁREA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</si>
  <si>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</si>
  <si>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</si>
  <si>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</si>
  <si>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</si>
  <si>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</si>
  <si>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</si>
  <si>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</si>
  <si>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</si>
  <si>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</si>
  <si>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</si>
  <si>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</si>
  <si>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</si>
  <si>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</si>
  <si>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</si>
  <si>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</si>
  <si>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</si>
  <si>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</si>
  <si>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</si>
  <si>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</si>
  <si>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</si>
  <si>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</si>
  <si>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</si>
  <si>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</si>
  <si>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</si>
  <si>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</si>
  <si>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</si>
  <si>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</si>
  <si>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</si>
  <si>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</si>
  <si>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</si>
  <si>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</si>
  <si>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</si>
  <si>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</si>
  <si>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</si>
  <si>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</si>
  <si>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</si>
  <si>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</si>
  <si>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</si>
  <si>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</si>
  <si>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</si>
  <si>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</si>
  <si>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</si>
  <si>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Maquinaria</t>
  </si>
  <si>
    <t>Otros</t>
  </si>
  <si>
    <t>Imprevistos</t>
  </si>
  <si>
    <t>(*): Este valor representa el valor mìnimo de venta del producto</t>
  </si>
  <si>
    <t>ARAUCANIA</t>
  </si>
  <si>
    <t>TEMUCO</t>
  </si>
  <si>
    <t>BAJO</t>
  </si>
  <si>
    <t>RENDIMIENTO (kg/ha)</t>
  </si>
  <si>
    <t>PRECIO ESPERADO ($/kg)</t>
  </si>
  <si>
    <t>INGRESO ESPERADO, CON IVA ($)</t>
  </si>
  <si>
    <t>DESTINO PRODUCCIÓN</t>
  </si>
  <si>
    <t>Mercado Local</t>
  </si>
  <si>
    <t>JM</t>
  </si>
  <si>
    <t>SEMILLAS</t>
  </si>
  <si>
    <t>Traslados internos</t>
  </si>
  <si>
    <t>LENTEJAS</t>
  </si>
  <si>
    <t>SUPER ARAUCANA</t>
  </si>
  <si>
    <t>Limpia Terreno</t>
  </si>
  <si>
    <t>Abril</t>
  </si>
  <si>
    <t>Abril-mayo</t>
  </si>
  <si>
    <t>Siembra</t>
  </si>
  <si>
    <t>Control Maleza</t>
  </si>
  <si>
    <t>Julio-Agosto</t>
  </si>
  <si>
    <t>Cosecha</t>
  </si>
  <si>
    <t>Aradura</t>
  </si>
  <si>
    <t>Abril-Mayo</t>
  </si>
  <si>
    <t>Rastraje</t>
  </si>
  <si>
    <t>Cosechadora</t>
  </si>
  <si>
    <t>Diciembre</t>
  </si>
  <si>
    <t>Lentejas</t>
  </si>
  <si>
    <t>kg</t>
  </si>
  <si>
    <t>FERTILIZANTE</t>
  </si>
  <si>
    <t>FUNGICIDA</t>
  </si>
  <si>
    <t>KG</t>
  </si>
  <si>
    <t>Enero 2023</t>
  </si>
  <si>
    <t>Marzo de 2023</t>
  </si>
  <si>
    <t>Sequia-heladas</t>
  </si>
  <si>
    <t>Fertilización</t>
  </si>
  <si>
    <t>Noviembre-Diciembre</t>
  </si>
  <si>
    <t>Mayo</t>
  </si>
  <si>
    <t>Superfosfato triple</t>
  </si>
  <si>
    <t>Fungicida Especifico</t>
  </si>
  <si>
    <t>Hilos para coser sacos</t>
  </si>
  <si>
    <t>Saco 50 kg</t>
  </si>
  <si>
    <t>$/há</t>
  </si>
  <si>
    <t>COSTO TOTAL/há.</t>
  </si>
  <si>
    <t>Rendimiento (kilos/há)</t>
  </si>
  <si>
    <t>Costo unitario ($/kilos) (*)</t>
  </si>
  <si>
    <t>ESCENARIOS COSTO UNITARIO  ($/kilos)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</si>
</sst>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16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b/>
      <sz val="8"/>
      <name val="Arial Narrow"/>
      <family val="2"/>
    </font>
    <font>
      <sz val="8"/>
      <name val="Arial Narrow"/>
      <family val="2"/>
    </font>
    <font>
      <b/>
      <sz val="8"/>
      <color indexed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61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/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147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49" fontId="2" fillId="2" borderId="5" xfId="0" applyNumberFormat="1" applyFont="1" applyFill="1" applyBorder="1" applyAlignment="1">
      <alignment horizontal="right"/>
    </xf>
    <xf numFmtId="49" fontId="2" fillId="2" borderId="5" xfId="0" applyNumberFormat="1" applyFont="1" applyFill="1" applyBorder="1" applyAlignment="1">
      <alignment horizontal="right" wrapText="1"/>
    </xf>
    <xf numFmtId="3" fontId="2" fillId="2" borderId="5" xfId="0" applyNumberFormat="1" applyFont="1" applyFill="1" applyBorder="1" applyAlignment="1">
      <alignment horizontal="right" wrapText="1"/>
    </xf>
    <xf numFmtId="0" fontId="0" fillId="2" borderId="7" xfId="0" applyFont="1" applyFill="1" applyBorder="1" applyAlignment="1"/>
    <xf numFmtId="49" fontId="2" fillId="2" borderId="5" xfId="0" applyNumberFormat="1" applyFont="1" applyFill="1" applyBorder="1" applyAlignment="1">
      <alignment horizontal="center" wrapText="1"/>
    </xf>
    <xf numFmtId="49" fontId="3" fillId="3" borderId="5" xfId="0" applyNumberFormat="1" applyFont="1" applyFill="1" applyBorder="1" applyAlignment="1">
      <alignment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vertical="center"/>
    </xf>
    <xf numFmtId="3" fontId="3" fillId="3" borderId="5" xfId="0" applyNumberFormat="1" applyFont="1" applyFill="1" applyBorder="1" applyAlignment="1">
      <alignment vertical="center"/>
    </xf>
    <xf numFmtId="49" fontId="3" fillId="3" borderId="12" xfId="0" applyNumberFormat="1" applyFont="1" applyFill="1" applyBorder="1" applyAlignment="1">
      <alignment vertical="center"/>
    </xf>
    <xf numFmtId="0" fontId="3" fillId="3" borderId="12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vertical="center"/>
    </xf>
    <xf numFmtId="3" fontId="3" fillId="3" borderId="12" xfId="0" applyNumberFormat="1" applyFont="1" applyFill="1" applyBorder="1" applyAlignment="1">
      <alignment vertical="center"/>
    </xf>
    <xf numFmtId="49" fontId="2" fillId="2" borderId="5" xfId="0" applyNumberFormat="1" applyFont="1" applyFill="1" applyBorder="1" applyAlignment="1">
      <alignment horizontal="center"/>
    </xf>
    <xf numFmtId="3" fontId="2" fillId="2" borderId="5" xfId="0" applyNumberFormat="1" applyFont="1" applyFill="1" applyBorder="1" applyAlignment="1"/>
    <xf numFmtId="0" fontId="0" fillId="2" borderId="17" xfId="0" applyFont="1" applyFill="1" applyBorder="1" applyAlignment="1"/>
    <xf numFmtId="0" fontId="9" fillId="6" borderId="19" xfId="0" applyFont="1" applyFill="1" applyBorder="1" applyAlignment="1"/>
    <xf numFmtId="49" fontId="7" fillId="7" borderId="20" xfId="0" applyNumberFormat="1" applyFont="1" applyFill="1" applyBorder="1" applyAlignment="1">
      <alignment vertical="center"/>
    </xf>
    <xf numFmtId="3" fontId="7" fillId="2" borderId="5" xfId="0" applyNumberFormat="1" applyFont="1" applyFill="1" applyBorder="1" applyAlignment="1">
      <alignment vertical="center"/>
    </xf>
    <xf numFmtId="165" fontId="7" fillId="2" borderId="5" xfId="0" applyNumberFormat="1" applyFont="1" applyFill="1" applyBorder="1" applyAlignment="1">
      <alignment vertical="center"/>
    </xf>
    <xf numFmtId="0" fontId="4" fillId="6" borderId="18" xfId="0" applyFont="1" applyFill="1" applyBorder="1" applyAlignment="1">
      <alignment vertical="center"/>
    </xf>
    <xf numFmtId="0" fontId="4" fillId="6" borderId="19" xfId="0" applyFont="1" applyFill="1" applyBorder="1" applyAlignment="1">
      <alignment vertical="center"/>
    </xf>
    <xf numFmtId="164" fontId="1" fillId="2" borderId="19" xfId="0" applyNumberFormat="1" applyFont="1" applyFill="1" applyBorder="1" applyAlignment="1">
      <alignment vertical="center"/>
    </xf>
    <xf numFmtId="164" fontId="11" fillId="2" borderId="19" xfId="0" applyNumberFormat="1" applyFont="1" applyFill="1" applyBorder="1" applyAlignment="1">
      <alignment vertical="center"/>
    </xf>
    <xf numFmtId="0" fontId="9" fillId="2" borderId="19" xfId="0" applyFont="1" applyFill="1" applyBorder="1" applyAlignment="1"/>
    <xf numFmtId="0" fontId="0" fillId="2" borderId="21" xfId="0" applyFont="1" applyFill="1" applyBorder="1" applyAlignment="1"/>
    <xf numFmtId="49" fontId="0" fillId="2" borderId="19" xfId="0" applyNumberFormat="1" applyFont="1" applyFill="1" applyBorder="1" applyAlignment="1">
      <alignment vertical="center"/>
    </xf>
    <xf numFmtId="0" fontId="4" fillId="2" borderId="19" xfId="0" applyFont="1" applyFill="1" applyBorder="1" applyAlignment="1">
      <alignment vertical="center"/>
    </xf>
    <xf numFmtId="0" fontId="0" fillId="2" borderId="19" xfId="0" applyFont="1" applyFill="1" applyBorder="1" applyAlignment="1">
      <alignment vertical="center"/>
    </xf>
    <xf numFmtId="0" fontId="10" fillId="2" borderId="19" xfId="0" applyFont="1" applyFill="1" applyBorder="1" applyAlignment="1">
      <alignment vertical="center"/>
    </xf>
    <xf numFmtId="49" fontId="7" fillId="7" borderId="30" xfId="0" applyNumberFormat="1" applyFont="1" applyFill="1" applyBorder="1" applyAlignment="1">
      <alignment vertical="center"/>
    </xf>
    <xf numFmtId="49" fontId="9" fillId="7" borderId="31" xfId="0" applyNumberFormat="1" applyFont="1" applyFill="1" applyBorder="1" applyAlignment="1"/>
    <xf numFmtId="49" fontId="7" fillId="2" borderId="32" xfId="0" applyNumberFormat="1" applyFont="1" applyFill="1" applyBorder="1" applyAlignment="1">
      <alignment vertical="center"/>
    </xf>
    <xf numFmtId="9" fontId="9" fillId="2" borderId="33" xfId="0" applyNumberFormat="1" applyFont="1" applyFill="1" applyBorder="1" applyAlignment="1"/>
    <xf numFmtId="49" fontId="7" fillId="7" borderId="34" xfId="0" applyNumberFormat="1" applyFont="1" applyFill="1" applyBorder="1" applyAlignment="1">
      <alignment vertical="center"/>
    </xf>
    <xf numFmtId="165" fontId="7" fillId="7" borderId="35" xfId="0" applyNumberFormat="1" applyFont="1" applyFill="1" applyBorder="1" applyAlignment="1">
      <alignment vertical="center"/>
    </xf>
    <xf numFmtId="9" fontId="7" fillId="7" borderId="36" xfId="0" applyNumberFormat="1" applyFont="1" applyFill="1" applyBorder="1" applyAlignment="1">
      <alignment vertical="center"/>
    </xf>
    <xf numFmtId="0" fontId="9" fillId="8" borderId="39" xfId="0" applyFont="1" applyFill="1" applyBorder="1" applyAlignment="1"/>
    <xf numFmtId="0" fontId="9" fillId="2" borderId="19" xfId="0" applyFont="1" applyFill="1" applyBorder="1" applyAlignment="1">
      <alignment vertical="center"/>
    </xf>
    <xf numFmtId="49" fontId="9" fillId="2" borderId="19" xfId="0" applyNumberFormat="1" applyFont="1" applyFill="1" applyBorder="1" applyAlignment="1">
      <alignment vertical="center"/>
    </xf>
    <xf numFmtId="49" fontId="7" fillId="2" borderId="40" xfId="0" applyNumberFormat="1" applyFont="1" applyFill="1" applyBorder="1" applyAlignment="1">
      <alignment vertical="center"/>
    </xf>
    <xf numFmtId="0" fontId="9" fillId="2" borderId="41" xfId="0" applyFont="1" applyFill="1" applyBorder="1" applyAlignment="1"/>
    <xf numFmtId="0" fontId="9" fillId="2" borderId="42" xfId="0" applyFont="1" applyFill="1" applyBorder="1" applyAlignment="1"/>
    <xf numFmtId="49" fontId="9" fillId="2" borderId="43" xfId="0" applyNumberFormat="1" applyFont="1" applyFill="1" applyBorder="1" applyAlignment="1">
      <alignment vertical="center"/>
    </xf>
    <xf numFmtId="0" fontId="9" fillId="2" borderId="44" xfId="0" applyFont="1" applyFill="1" applyBorder="1" applyAlignment="1"/>
    <xf numFmtId="49" fontId="9" fillId="2" borderId="45" xfId="0" applyNumberFormat="1" applyFont="1" applyFill="1" applyBorder="1" applyAlignment="1">
      <alignment vertical="center"/>
    </xf>
    <xf numFmtId="0" fontId="9" fillId="2" borderId="46" xfId="0" applyFont="1" applyFill="1" applyBorder="1" applyAlignment="1"/>
    <xf numFmtId="0" fontId="9" fillId="2" borderId="47" xfId="0" applyFont="1" applyFill="1" applyBorder="1" applyAlignment="1"/>
    <xf numFmtId="0" fontId="7" fillId="6" borderId="19" xfId="0" applyFont="1" applyFill="1" applyBorder="1" applyAlignment="1">
      <alignment vertical="center"/>
    </xf>
    <xf numFmtId="0" fontId="4" fillId="8" borderId="18" xfId="0" applyFont="1" applyFill="1" applyBorder="1" applyAlignment="1">
      <alignment vertical="center"/>
    </xf>
    <xf numFmtId="49" fontId="12" fillId="8" borderId="19" xfId="0" applyNumberFormat="1" applyFont="1" applyFill="1" applyBorder="1" applyAlignment="1">
      <alignment vertical="center"/>
    </xf>
    <xf numFmtId="0" fontId="4" fillId="8" borderId="19" xfId="0" applyFont="1" applyFill="1" applyBorder="1" applyAlignment="1">
      <alignment vertical="center"/>
    </xf>
    <xf numFmtId="0" fontId="4" fillId="8" borderId="48" xfId="0" applyFont="1" applyFill="1" applyBorder="1" applyAlignment="1">
      <alignment vertical="center"/>
    </xf>
    <xf numFmtId="49" fontId="7" fillId="7" borderId="49" xfId="0" applyNumberFormat="1" applyFont="1" applyFill="1" applyBorder="1" applyAlignment="1">
      <alignment vertical="center"/>
    </xf>
    <xf numFmtId="165" fontId="7" fillId="7" borderId="36" xfId="0" applyNumberFormat="1" applyFont="1" applyFill="1" applyBorder="1" applyAlignment="1">
      <alignment vertical="center"/>
    </xf>
    <xf numFmtId="0" fontId="0" fillId="0" borderId="19" xfId="0" applyNumberFormat="1" applyFont="1" applyBorder="1" applyAlignment="1"/>
    <xf numFmtId="49" fontId="13" fillId="2" borderId="5" xfId="0" applyNumberFormat="1" applyFont="1" applyFill="1" applyBorder="1" applyAlignment="1">
      <alignment horizontal="left" vertical="center" wrapText="1"/>
    </xf>
    <xf numFmtId="49" fontId="14" fillId="2" borderId="5" xfId="0" applyNumberFormat="1" applyFont="1" applyFill="1" applyBorder="1" applyAlignment="1">
      <alignment horizontal="left" vertical="center" wrapText="1"/>
    </xf>
    <xf numFmtId="3" fontId="14" fillId="2" borderId="5" xfId="0" applyNumberFormat="1" applyFont="1" applyFill="1" applyBorder="1" applyAlignment="1">
      <alignment horizontal="right" vertical="center" wrapText="1"/>
    </xf>
    <xf numFmtId="166" fontId="2" fillId="2" borderId="5" xfId="0" applyNumberFormat="1" applyFont="1" applyFill="1" applyBorder="1" applyAlignment="1"/>
    <xf numFmtId="49" fontId="2" fillId="2" borderId="5" xfId="0" applyNumberFormat="1" applyFont="1" applyFill="1" applyBorder="1" applyAlignment="1">
      <alignment wrapText="1"/>
    </xf>
    <xf numFmtId="0" fontId="2" fillId="2" borderId="3" xfId="0" applyFont="1" applyFill="1" applyBorder="1" applyAlignment="1"/>
    <xf numFmtId="0" fontId="2" fillId="2" borderId="6" xfId="0" applyFont="1" applyFill="1" applyBorder="1" applyAlignment="1"/>
    <xf numFmtId="0" fontId="2" fillId="2" borderId="6" xfId="0" applyFont="1" applyFill="1" applyBorder="1" applyAlignment="1">
      <alignment horizontal="justify" wrapText="1"/>
    </xf>
    <xf numFmtId="0" fontId="2" fillId="2" borderId="8" xfId="0" applyFont="1" applyFill="1" applyBorder="1" applyAlignment="1"/>
    <xf numFmtId="0" fontId="2" fillId="2" borderId="9" xfId="0" applyFont="1" applyFill="1" applyBorder="1" applyAlignment="1">
      <alignment horizontal="left"/>
    </xf>
    <xf numFmtId="0" fontId="2" fillId="2" borderId="9" xfId="0" applyFont="1" applyFill="1" applyBorder="1" applyAlignment="1"/>
    <xf numFmtId="49" fontId="15" fillId="5" borderId="10" xfId="0" applyNumberFormat="1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5" fillId="3" borderId="5" xfId="0" applyNumberFormat="1" applyFont="1" applyFill="1" applyBorder="1" applyAlignment="1">
      <alignment horizontal="center" vertical="center" wrapText="1"/>
    </xf>
    <xf numFmtId="3" fontId="2" fillId="2" borderId="9" xfId="0" applyNumberFormat="1" applyFont="1" applyFill="1" applyBorder="1" applyAlignment="1"/>
    <xf numFmtId="49" fontId="15" fillId="5" borderId="12" xfId="0" applyNumberFormat="1" applyFont="1" applyFill="1" applyBorder="1" applyAlignment="1">
      <alignment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5" fillId="3" borderId="12" xfId="0" applyNumberFormat="1" applyFont="1" applyFill="1" applyBorder="1" applyAlignment="1">
      <alignment horizontal="center" vertical="center"/>
    </xf>
    <xf numFmtId="49" fontId="15" fillId="3" borderId="12" xfId="0" applyNumberFormat="1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4" xfId="0" applyFont="1" applyFill="1" applyBorder="1" applyAlignment="1"/>
    <xf numFmtId="0" fontId="2" fillId="2" borderId="15" xfId="0" applyFont="1" applyFill="1" applyBorder="1" applyAlignment="1"/>
    <xf numFmtId="3" fontId="2" fillId="2" borderId="15" xfId="0" applyNumberFormat="1" applyFont="1" applyFill="1" applyBorder="1" applyAlignment="1"/>
    <xf numFmtId="49" fontId="15" fillId="3" borderId="10" xfId="0" applyNumberFormat="1" applyFont="1" applyFill="1" applyBorder="1" applyAlignment="1">
      <alignment horizontal="center" vertical="center"/>
    </xf>
    <xf numFmtId="49" fontId="15" fillId="3" borderId="10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/>
    </xf>
    <xf numFmtId="3" fontId="14" fillId="0" borderId="52" xfId="0" applyNumberFormat="1" applyFont="1" applyBorder="1" applyAlignment="1">
      <alignment horizontal="center"/>
    </xf>
    <xf numFmtId="49" fontId="3" fillId="3" borderId="16" xfId="0" applyNumberFormat="1" applyFont="1" applyFill="1" applyBorder="1" applyAlignment="1">
      <alignment vertical="center"/>
    </xf>
    <xf numFmtId="0" fontId="3" fillId="3" borderId="16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vertical="center"/>
    </xf>
    <xf numFmtId="3" fontId="3" fillId="3" borderId="16" xfId="0" applyNumberFormat="1" applyFont="1" applyFill="1" applyBorder="1" applyAlignment="1">
      <alignment vertical="center"/>
    </xf>
    <xf numFmtId="0" fontId="2" fillId="2" borderId="22" xfId="0" applyFont="1" applyFill="1" applyBorder="1" applyAlignment="1"/>
    <xf numFmtId="3" fontId="2" fillId="2" borderId="22" xfId="0" applyNumberFormat="1" applyFont="1" applyFill="1" applyBorder="1" applyAlignment="1"/>
    <xf numFmtId="49" fontId="15" fillId="5" borderId="23" xfId="0" applyNumberFormat="1" applyFont="1" applyFill="1" applyBorder="1" applyAlignment="1">
      <alignment vertical="center"/>
    </xf>
    <xf numFmtId="0" fontId="15" fillId="5" borderId="24" xfId="0" applyFont="1" applyFill="1" applyBorder="1" applyAlignment="1">
      <alignment vertical="center"/>
    </xf>
    <xf numFmtId="164" fontId="15" fillId="5" borderId="25" xfId="0" applyNumberFormat="1" applyFont="1" applyFill="1" applyBorder="1" applyAlignment="1">
      <alignment vertical="center"/>
    </xf>
    <xf numFmtId="49" fontId="15" fillId="3" borderId="26" xfId="0" applyNumberFormat="1" applyFont="1" applyFill="1" applyBorder="1" applyAlignment="1">
      <alignment vertical="center"/>
    </xf>
    <xf numFmtId="0" fontId="15" fillId="3" borderId="12" xfId="0" applyFont="1" applyFill="1" applyBorder="1" applyAlignment="1">
      <alignment vertical="center"/>
    </xf>
    <xf numFmtId="164" fontId="15" fillId="3" borderId="27" xfId="0" applyNumberFormat="1" applyFont="1" applyFill="1" applyBorder="1" applyAlignment="1">
      <alignment vertical="center"/>
    </xf>
    <xf numFmtId="49" fontId="15" fillId="5" borderId="26" xfId="0" applyNumberFormat="1" applyFont="1" applyFill="1" applyBorder="1" applyAlignment="1">
      <alignment vertical="center"/>
    </xf>
    <xf numFmtId="0" fontId="15" fillId="5" borderId="12" xfId="0" applyFont="1" applyFill="1" applyBorder="1" applyAlignment="1">
      <alignment vertical="center"/>
    </xf>
    <xf numFmtId="164" fontId="15" fillId="5" borderId="27" xfId="0" applyNumberFormat="1" applyFont="1" applyFill="1" applyBorder="1" applyAlignment="1">
      <alignment vertical="center"/>
    </xf>
    <xf numFmtId="49" fontId="15" fillId="5" borderId="28" xfId="0" applyNumberFormat="1" applyFont="1" applyFill="1" applyBorder="1" applyAlignment="1">
      <alignment vertical="center"/>
    </xf>
    <xf numFmtId="0" fontId="15" fillId="5" borderId="29" xfId="0" applyFont="1" applyFill="1" applyBorder="1" applyAlignment="1">
      <alignment vertical="center"/>
    </xf>
    <xf numFmtId="0" fontId="2" fillId="2" borderId="5" xfId="0" applyNumberFormat="1" applyFont="1" applyFill="1" applyBorder="1" applyAlignment="1">
      <alignment horizontal="right" wrapText="1"/>
    </xf>
    <xf numFmtId="0" fontId="3" fillId="3" borderId="12" xfId="0" applyFont="1" applyFill="1" applyBorder="1" applyAlignment="1">
      <alignment horizontal="right" vertical="center"/>
    </xf>
    <xf numFmtId="3" fontId="3" fillId="3" borderId="12" xfId="0" applyNumberFormat="1" applyFont="1" applyFill="1" applyBorder="1" applyAlignment="1">
      <alignment horizontal="right" vertical="center"/>
    </xf>
    <xf numFmtId="0" fontId="14" fillId="2" borderId="5" xfId="0" applyFont="1" applyFill="1" applyBorder="1" applyAlignment="1">
      <alignment horizontal="right" vertical="center" wrapText="1"/>
    </xf>
    <xf numFmtId="0" fontId="13" fillId="2" borderId="5" xfId="0" applyFont="1" applyFill="1" applyBorder="1" applyAlignment="1">
      <alignment horizontal="right" vertical="center" wrapText="1"/>
    </xf>
    <xf numFmtId="0" fontId="14" fillId="2" borderId="5" xfId="0" applyFont="1" applyFill="1" applyBorder="1" applyAlignment="1">
      <alignment horizontal="center" vertical="center" wrapText="1"/>
    </xf>
    <xf numFmtId="49" fontId="3" fillId="3" borderId="12" xfId="0" applyNumberFormat="1" applyFont="1" applyFill="1" applyBorder="1" applyAlignment="1">
      <alignment horizontal="left" vertical="center"/>
    </xf>
    <xf numFmtId="164" fontId="15" fillId="5" borderId="29" xfId="0" applyNumberFormat="1" applyFont="1" applyFill="1" applyBorder="1" applyAlignment="1">
      <alignment vertical="center"/>
    </xf>
    <xf numFmtId="3" fontId="7" fillId="7" borderId="50" xfId="0" applyNumberFormat="1" applyFont="1" applyFill="1" applyBorder="1" applyAlignment="1">
      <alignment vertical="center"/>
    </xf>
    <xf numFmtId="3" fontId="7" fillId="7" borderId="51" xfId="0" applyNumberFormat="1" applyFont="1" applyFill="1" applyBorder="1" applyAlignment="1">
      <alignment vertical="center"/>
    </xf>
    <xf numFmtId="3" fontId="2" fillId="2" borderId="55" xfId="0" applyNumberFormat="1" applyFont="1" applyFill="1" applyBorder="1" applyAlignment="1">
      <alignment horizontal="right" wrapText="1"/>
    </xf>
    <xf numFmtId="0" fontId="2" fillId="2" borderId="55" xfId="0" applyNumberFormat="1" applyFont="1" applyFill="1" applyBorder="1" applyAlignment="1">
      <alignment wrapText="1"/>
    </xf>
    <xf numFmtId="0" fontId="2" fillId="2" borderId="5" xfId="0" applyNumberFormat="1" applyFont="1" applyFill="1" applyBorder="1" applyAlignment="1">
      <alignment wrapText="1"/>
    </xf>
    <xf numFmtId="0" fontId="2" fillId="2" borderId="56" xfId="0" applyNumberFormat="1" applyFont="1" applyFill="1" applyBorder="1" applyAlignment="1">
      <alignment wrapText="1"/>
    </xf>
    <xf numFmtId="0" fontId="0" fillId="2" borderId="57" xfId="0" applyFont="1" applyFill="1" applyBorder="1" applyAlignment="1"/>
    <xf numFmtId="0" fontId="2" fillId="2" borderId="58" xfId="0" applyFont="1" applyFill="1" applyBorder="1" applyAlignment="1"/>
    <xf numFmtId="0" fontId="0" fillId="2" borderId="59" xfId="0" applyFont="1" applyFill="1" applyBorder="1" applyAlignment="1"/>
    <xf numFmtId="0" fontId="2" fillId="2" borderId="60" xfId="0" applyFont="1" applyFill="1" applyBorder="1" applyAlignment="1">
      <alignment wrapText="1"/>
    </xf>
    <xf numFmtId="14" fontId="2" fillId="2" borderId="60" xfId="0" applyNumberFormat="1" applyFont="1" applyFill="1" applyBorder="1" applyAlignment="1"/>
    <xf numFmtId="0" fontId="0" fillId="2" borderId="52" xfId="0" applyFont="1" applyFill="1" applyBorder="1" applyAlignment="1"/>
    <xf numFmtId="49" fontId="15" fillId="3" borderId="52" xfId="0" applyNumberFormat="1" applyFont="1" applyFill="1" applyBorder="1" applyAlignment="1">
      <alignment vertical="center" wrapText="1"/>
    </xf>
    <xf numFmtId="49" fontId="2" fillId="2" borderId="52" xfId="0" applyNumberFormat="1" applyFont="1" applyFill="1" applyBorder="1" applyAlignment="1">
      <alignment horizontal="left"/>
    </xf>
    <xf numFmtId="49" fontId="2" fillId="2" borderId="52" xfId="0" applyNumberFormat="1" applyFont="1" applyFill="1" applyBorder="1" applyAlignment="1">
      <alignment vertical="center" wrapText="1"/>
    </xf>
    <xf numFmtId="49" fontId="2" fillId="2" borderId="52" xfId="0" applyNumberFormat="1" applyFont="1" applyFill="1" applyBorder="1" applyAlignment="1">
      <alignment horizontal="left" vertical="center" wrapText="1"/>
    </xf>
    <xf numFmtId="49" fontId="2" fillId="2" borderId="52" xfId="0" applyNumberFormat="1" applyFont="1" applyFill="1" applyBorder="1" applyAlignment="1">
      <alignment horizontal="left" wrapText="1"/>
    </xf>
    <xf numFmtId="14" fontId="2" fillId="2" borderId="52" xfId="0" applyNumberFormat="1" applyFont="1" applyFill="1" applyBorder="1" applyAlignment="1">
      <alignment horizontal="left"/>
    </xf>
    <xf numFmtId="49" fontId="12" fillId="8" borderId="37" xfId="0" applyNumberFormat="1" applyFont="1" applyFill="1" applyBorder="1" applyAlignment="1">
      <alignment vertical="center"/>
    </xf>
    <xf numFmtId="0" fontId="7" fillId="8" borderId="38" xfId="0" applyFont="1" applyFill="1" applyBorder="1" applyAlignment="1">
      <alignment vertical="center"/>
    </xf>
    <xf numFmtId="49" fontId="2" fillId="2" borderId="5" xfId="0" applyNumberFormat="1" applyFont="1" applyFill="1" applyBorder="1" applyAlignment="1">
      <alignment wrapText="1"/>
    </xf>
    <xf numFmtId="0" fontId="2" fillId="2" borderId="5" xfId="0" applyFont="1" applyFill="1" applyBorder="1" applyAlignment="1">
      <alignment wrapText="1"/>
    </xf>
    <xf numFmtId="49" fontId="3" fillId="3" borderId="5" xfId="0" applyNumberFormat="1" applyFont="1" applyFill="1" applyBorder="1" applyAlignment="1">
      <alignment wrapText="1"/>
    </xf>
    <xf numFmtId="0" fontId="3" fillId="4" borderId="5" xfId="0" applyFont="1" applyFill="1" applyBorder="1" applyAlignment="1">
      <alignment wrapText="1"/>
    </xf>
    <xf numFmtId="49" fontId="2" fillId="2" borderId="5" xfId="0" applyNumberFormat="1" applyFont="1" applyFill="1" applyBorder="1" applyAlignment="1"/>
    <xf numFmtId="0" fontId="2" fillId="2" borderId="5" xfId="0" applyFont="1" applyFill="1" applyBorder="1" applyAlignment="1"/>
    <xf numFmtId="49" fontId="15" fillId="3" borderId="5" xfId="0" applyNumberFormat="1" applyFont="1" applyFill="1" applyBorder="1" applyAlignment="1">
      <alignment horizontal="center" vertical="center"/>
    </xf>
    <xf numFmtId="0" fontId="15" fillId="4" borderId="5" xfId="0" applyFont="1" applyFill="1" applyBorder="1" applyAlignment="1">
      <alignment horizontal="center" vertical="center"/>
    </xf>
    <xf numFmtId="49" fontId="2" fillId="2" borderId="53" xfId="0" applyNumberFormat="1" applyFont="1" applyFill="1" applyBorder="1" applyAlignment="1">
      <alignment horizontal="left"/>
    </xf>
    <xf numFmtId="49" fontId="2" fillId="2" borderId="54" xfId="0" applyNumberFormat="1" applyFont="1" applyFill="1" applyBorder="1" applyAlignment="1">
      <alignment horizontal="left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752475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86"/>
  <sheetViews>
    <sheetView showGridLines="0" tabSelected="1" topLeftCell="B1" zoomScaleNormal="100" zoomScaleSheetLayoutView="100" workbookViewId="0">
      <selection activeCell="L11" sqref="L11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18.14062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2"/>
    </row>
    <row r="2" spans="1:7" ht="15" customHeight="1" x14ac:dyDescent="0.25">
      <c r="A2" s="2"/>
      <c r="B2" s="2"/>
      <c r="C2" s="2"/>
      <c r="D2" s="2"/>
      <c r="E2" s="2"/>
      <c r="F2" s="2"/>
      <c r="G2" s="2"/>
    </row>
    <row r="3" spans="1:7" ht="15" customHeight="1" x14ac:dyDescent="0.25">
      <c r="A3" s="2"/>
      <c r="B3" s="2"/>
      <c r="C3" s="2"/>
      <c r="D3" s="2"/>
      <c r="E3" s="2"/>
      <c r="F3" s="2"/>
      <c r="G3" s="2"/>
    </row>
    <row r="4" spans="1:7" ht="15" customHeight="1" x14ac:dyDescent="0.25">
      <c r="A4" s="2"/>
      <c r="B4" s="2"/>
      <c r="C4" s="2"/>
      <c r="D4" s="2"/>
      <c r="E4" s="2"/>
      <c r="F4" s="2"/>
      <c r="G4" s="2"/>
    </row>
    <row r="5" spans="1:7" ht="15" customHeight="1" x14ac:dyDescent="0.25">
      <c r="A5" s="2"/>
      <c r="B5" s="2"/>
      <c r="C5" s="2"/>
      <c r="D5" s="2"/>
      <c r="E5" s="2"/>
      <c r="F5" s="2"/>
      <c r="G5" s="2"/>
    </row>
    <row r="6" spans="1:7" ht="15" customHeight="1" x14ac:dyDescent="0.25">
      <c r="A6" s="2"/>
      <c r="B6" s="2"/>
      <c r="C6" s="2"/>
      <c r="D6" s="2"/>
      <c r="E6" s="2"/>
      <c r="F6" s="2"/>
      <c r="G6" s="2"/>
    </row>
    <row r="7" spans="1:7" ht="15" customHeight="1" x14ac:dyDescent="0.25">
      <c r="A7" s="2"/>
      <c r="B7" s="125"/>
      <c r="C7" s="125"/>
      <c r="D7" s="2"/>
      <c r="E7" s="2"/>
      <c r="F7" s="2"/>
      <c r="G7" s="2"/>
    </row>
    <row r="8" spans="1:7" ht="15" customHeight="1" x14ac:dyDescent="0.25">
      <c r="A8" s="30"/>
      <c r="B8" s="128"/>
      <c r="C8" s="128"/>
      <c r="D8" s="123"/>
      <c r="E8" s="3"/>
      <c r="F8" s="3"/>
      <c r="G8" s="3"/>
    </row>
    <row r="9" spans="1:7" ht="12" customHeight="1" x14ac:dyDescent="0.25">
      <c r="A9" s="30"/>
      <c r="B9" s="129" t="s">
        <v>0</v>
      </c>
      <c r="C9" s="130" t="s">
        <v>63</v>
      </c>
      <c r="D9" s="124"/>
      <c r="E9" s="139" t="s">
        <v>55</v>
      </c>
      <c r="F9" s="140"/>
      <c r="G9" s="19">
        <v>2000</v>
      </c>
    </row>
    <row r="10" spans="1:7" ht="13.5" customHeight="1" x14ac:dyDescent="0.25">
      <c r="A10" s="30"/>
      <c r="B10" s="131" t="s">
        <v>1</v>
      </c>
      <c r="C10" s="132" t="s">
        <v>64</v>
      </c>
      <c r="D10" s="124"/>
      <c r="E10" s="137" t="s">
        <v>2</v>
      </c>
      <c r="F10" s="138"/>
      <c r="G10" s="5" t="s">
        <v>83</v>
      </c>
    </row>
    <row r="11" spans="1:7" ht="13.5" customHeight="1" x14ac:dyDescent="0.25">
      <c r="A11" s="30"/>
      <c r="B11" s="131" t="s">
        <v>3</v>
      </c>
      <c r="C11" s="130" t="s">
        <v>54</v>
      </c>
      <c r="D11" s="124"/>
      <c r="E11" s="137" t="s">
        <v>56</v>
      </c>
      <c r="F11" s="138"/>
      <c r="G11" s="64">
        <v>3500</v>
      </c>
    </row>
    <row r="12" spans="1:7" ht="13.5" customHeight="1" x14ac:dyDescent="0.25">
      <c r="A12" s="30"/>
      <c r="B12" s="131" t="s">
        <v>4</v>
      </c>
      <c r="C12" s="133" t="s">
        <v>52</v>
      </c>
      <c r="D12" s="124"/>
      <c r="E12" s="145" t="s">
        <v>57</v>
      </c>
      <c r="F12" s="146"/>
      <c r="G12" s="7">
        <f>(G9*G11)</f>
        <v>7000000</v>
      </c>
    </row>
    <row r="13" spans="1:7" ht="13.5" customHeight="1" x14ac:dyDescent="0.25">
      <c r="A13" s="30"/>
      <c r="B13" s="131" t="s">
        <v>5</v>
      </c>
      <c r="C13" s="130" t="s">
        <v>53</v>
      </c>
      <c r="D13" s="124"/>
      <c r="E13" s="137" t="s">
        <v>58</v>
      </c>
      <c r="F13" s="138"/>
      <c r="G13" s="5" t="s">
        <v>59</v>
      </c>
    </row>
    <row r="14" spans="1:7" ht="13.5" customHeight="1" x14ac:dyDescent="0.25">
      <c r="A14" s="30"/>
      <c r="B14" s="131" t="s">
        <v>6</v>
      </c>
      <c r="C14" s="130" t="s">
        <v>53</v>
      </c>
      <c r="D14" s="124"/>
      <c r="E14" s="137" t="s">
        <v>7</v>
      </c>
      <c r="F14" s="138"/>
      <c r="G14" s="5" t="s">
        <v>82</v>
      </c>
    </row>
    <row r="15" spans="1:7" ht="13.5" customHeight="1" x14ac:dyDescent="0.25">
      <c r="A15" s="30"/>
      <c r="B15" s="131" t="s">
        <v>8</v>
      </c>
      <c r="C15" s="134">
        <v>44722</v>
      </c>
      <c r="D15" s="124"/>
      <c r="E15" s="141" t="s">
        <v>9</v>
      </c>
      <c r="F15" s="142"/>
      <c r="G15" s="6" t="s">
        <v>84</v>
      </c>
    </row>
    <row r="16" spans="1:7" ht="12" customHeight="1" x14ac:dyDescent="0.25">
      <c r="A16" s="2"/>
      <c r="B16" s="126"/>
      <c r="C16" s="127"/>
      <c r="D16" s="66"/>
      <c r="E16" s="67"/>
      <c r="F16" s="67"/>
      <c r="G16" s="68"/>
    </row>
    <row r="17" spans="1:7" ht="12" customHeight="1" x14ac:dyDescent="0.25">
      <c r="A17" s="8"/>
      <c r="B17" s="143" t="s">
        <v>10</v>
      </c>
      <c r="C17" s="144"/>
      <c r="D17" s="144"/>
      <c r="E17" s="144"/>
      <c r="F17" s="144"/>
      <c r="G17" s="144"/>
    </row>
    <row r="18" spans="1:7" ht="12" customHeight="1" x14ac:dyDescent="0.25">
      <c r="A18" s="2"/>
      <c r="B18" s="69"/>
      <c r="C18" s="70"/>
      <c r="D18" s="70"/>
      <c r="E18" s="70"/>
      <c r="F18" s="71"/>
      <c r="G18" s="71"/>
    </row>
    <row r="19" spans="1:7" ht="12" customHeight="1" x14ac:dyDescent="0.25">
      <c r="A19" s="4"/>
      <c r="B19" s="72" t="s">
        <v>11</v>
      </c>
      <c r="C19" s="73"/>
      <c r="D19" s="74"/>
      <c r="E19" s="74"/>
      <c r="F19" s="74"/>
      <c r="G19" s="74"/>
    </row>
    <row r="20" spans="1:7" ht="24" customHeight="1" x14ac:dyDescent="0.25">
      <c r="A20" s="8"/>
      <c r="B20" s="75" t="s">
        <v>12</v>
      </c>
      <c r="C20" s="75" t="s">
        <v>13</v>
      </c>
      <c r="D20" s="75" t="s">
        <v>14</v>
      </c>
      <c r="E20" s="75" t="s">
        <v>15</v>
      </c>
      <c r="F20" s="75" t="s">
        <v>16</v>
      </c>
      <c r="G20" s="75" t="s">
        <v>17</v>
      </c>
    </row>
    <row r="21" spans="1:7" ht="12.75" customHeight="1" x14ac:dyDescent="0.25">
      <c r="A21" s="8"/>
      <c r="B21" s="65" t="s">
        <v>65</v>
      </c>
      <c r="C21" s="9" t="s">
        <v>18</v>
      </c>
      <c r="D21" s="109">
        <v>2</v>
      </c>
      <c r="E21" s="6" t="s">
        <v>66</v>
      </c>
      <c r="F21" s="7">
        <v>19000</v>
      </c>
      <c r="G21" s="7">
        <f>(D21*F21)</f>
        <v>38000</v>
      </c>
    </row>
    <row r="22" spans="1:7" ht="12.75" customHeight="1" x14ac:dyDescent="0.25">
      <c r="A22" s="8"/>
      <c r="B22" s="65" t="s">
        <v>85</v>
      </c>
      <c r="C22" s="9" t="s">
        <v>18</v>
      </c>
      <c r="D22" s="109">
        <v>0.5</v>
      </c>
      <c r="E22" s="6" t="s">
        <v>67</v>
      </c>
      <c r="F22" s="7">
        <v>19000</v>
      </c>
      <c r="G22" s="7">
        <f t="shared" ref="G22:G25" si="0">(D22*F22)</f>
        <v>9500</v>
      </c>
    </row>
    <row r="23" spans="1:7" ht="12.75" customHeight="1" x14ac:dyDescent="0.25">
      <c r="A23" s="8"/>
      <c r="B23" s="65" t="s">
        <v>68</v>
      </c>
      <c r="C23" s="9" t="s">
        <v>18</v>
      </c>
      <c r="D23" s="109">
        <v>2</v>
      </c>
      <c r="E23" s="6" t="s">
        <v>67</v>
      </c>
      <c r="F23" s="7">
        <v>19000</v>
      </c>
      <c r="G23" s="7">
        <f t="shared" si="0"/>
        <v>38000</v>
      </c>
    </row>
    <row r="24" spans="1:7" ht="12.75" customHeight="1" x14ac:dyDescent="0.25">
      <c r="A24" s="8"/>
      <c r="B24" s="65" t="s">
        <v>69</v>
      </c>
      <c r="C24" s="9" t="s">
        <v>18</v>
      </c>
      <c r="D24" s="109">
        <v>2</v>
      </c>
      <c r="E24" s="6" t="s">
        <v>70</v>
      </c>
      <c r="F24" s="7">
        <v>19000</v>
      </c>
      <c r="G24" s="7">
        <f t="shared" si="0"/>
        <v>38000</v>
      </c>
    </row>
    <row r="25" spans="1:7" ht="12.75" customHeight="1" x14ac:dyDescent="0.25">
      <c r="A25" s="8"/>
      <c r="B25" s="65" t="s">
        <v>71</v>
      </c>
      <c r="C25" s="9" t="s">
        <v>18</v>
      </c>
      <c r="D25" s="109">
        <v>4</v>
      </c>
      <c r="E25" s="6" t="s">
        <v>86</v>
      </c>
      <c r="F25" s="7">
        <v>19000</v>
      </c>
      <c r="G25" s="7">
        <f t="shared" si="0"/>
        <v>76000</v>
      </c>
    </row>
    <row r="26" spans="1:7" ht="12.75" customHeight="1" x14ac:dyDescent="0.25">
      <c r="A26" s="8"/>
      <c r="B26" s="10" t="s">
        <v>19</v>
      </c>
      <c r="C26" s="11"/>
      <c r="D26" s="11"/>
      <c r="E26" s="11"/>
      <c r="F26" s="12"/>
      <c r="G26" s="13">
        <f>SUM(G21:G25)</f>
        <v>199500</v>
      </c>
    </row>
    <row r="27" spans="1:7" ht="12" customHeight="1" x14ac:dyDescent="0.25">
      <c r="A27" s="2"/>
      <c r="B27" s="69"/>
      <c r="C27" s="71"/>
      <c r="D27" s="71"/>
      <c r="E27" s="71"/>
      <c r="F27" s="76"/>
      <c r="G27" s="76"/>
    </row>
    <row r="28" spans="1:7" ht="12" customHeight="1" x14ac:dyDescent="0.25">
      <c r="A28" s="4"/>
      <c r="B28" s="77" t="s">
        <v>20</v>
      </c>
      <c r="C28" s="78"/>
      <c r="D28" s="79"/>
      <c r="E28" s="79"/>
      <c r="F28" s="80"/>
      <c r="G28" s="80"/>
    </row>
    <row r="29" spans="1:7" ht="24" customHeight="1" x14ac:dyDescent="0.25">
      <c r="A29" s="4"/>
      <c r="B29" s="81" t="s">
        <v>12</v>
      </c>
      <c r="C29" s="82" t="s">
        <v>13</v>
      </c>
      <c r="D29" s="82" t="s">
        <v>14</v>
      </c>
      <c r="E29" s="81" t="s">
        <v>15</v>
      </c>
      <c r="F29" s="75" t="s">
        <v>16</v>
      </c>
      <c r="G29" s="81" t="s">
        <v>17</v>
      </c>
    </row>
    <row r="30" spans="1:7" ht="12" customHeight="1" x14ac:dyDescent="0.25">
      <c r="A30" s="4"/>
      <c r="B30" s="83"/>
      <c r="C30" s="84"/>
      <c r="D30" s="84"/>
      <c r="E30" s="84"/>
      <c r="F30" s="7"/>
      <c r="G30" s="7"/>
    </row>
    <row r="31" spans="1:7" ht="12" customHeight="1" x14ac:dyDescent="0.25">
      <c r="A31" s="4"/>
      <c r="B31" s="14" t="s">
        <v>21</v>
      </c>
      <c r="C31" s="15"/>
      <c r="D31" s="15"/>
      <c r="E31" s="15"/>
      <c r="F31" s="16"/>
      <c r="G31" s="17"/>
    </row>
    <row r="32" spans="1:7" ht="12" customHeight="1" x14ac:dyDescent="0.25">
      <c r="A32" s="2"/>
      <c r="B32" s="85"/>
      <c r="C32" s="86"/>
      <c r="D32" s="86"/>
      <c r="E32" s="86"/>
      <c r="F32" s="87"/>
      <c r="G32" s="87"/>
    </row>
    <row r="33" spans="1:11" ht="12" customHeight="1" x14ac:dyDescent="0.25">
      <c r="A33" s="4"/>
      <c r="B33" s="77" t="s">
        <v>22</v>
      </c>
      <c r="C33" s="78"/>
      <c r="D33" s="79"/>
      <c r="E33" s="79"/>
      <c r="F33" s="80"/>
      <c r="G33" s="80"/>
    </row>
    <row r="34" spans="1:11" ht="24" customHeight="1" x14ac:dyDescent="0.25">
      <c r="A34" s="4"/>
      <c r="B34" s="88" t="s">
        <v>12</v>
      </c>
      <c r="C34" s="88" t="s">
        <v>13</v>
      </c>
      <c r="D34" s="88" t="s">
        <v>14</v>
      </c>
      <c r="E34" s="88" t="s">
        <v>15</v>
      </c>
      <c r="F34" s="75" t="s">
        <v>16</v>
      </c>
      <c r="G34" s="88" t="s">
        <v>17</v>
      </c>
    </row>
    <row r="35" spans="1:11" ht="12.75" customHeight="1" x14ac:dyDescent="0.25">
      <c r="A35" s="8"/>
      <c r="B35" s="65" t="s">
        <v>72</v>
      </c>
      <c r="C35" s="9" t="s">
        <v>60</v>
      </c>
      <c r="D35" s="120">
        <v>0.375</v>
      </c>
      <c r="E35" s="6" t="s">
        <v>73</v>
      </c>
      <c r="F35" s="119">
        <v>284447</v>
      </c>
      <c r="G35" s="7">
        <f t="shared" ref="G35:G37" si="1">(D35*F35)</f>
        <v>106667.625</v>
      </c>
    </row>
    <row r="36" spans="1:11" ht="12.75" customHeight="1" x14ac:dyDescent="0.25">
      <c r="A36" s="8"/>
      <c r="B36" s="65" t="s">
        <v>74</v>
      </c>
      <c r="C36" s="9" t="s">
        <v>60</v>
      </c>
      <c r="D36" s="121">
        <v>0.5</v>
      </c>
      <c r="E36" s="6" t="s">
        <v>73</v>
      </c>
      <c r="F36" s="7">
        <v>232730</v>
      </c>
      <c r="G36" s="7">
        <f t="shared" si="1"/>
        <v>116365</v>
      </c>
    </row>
    <row r="37" spans="1:11" ht="12.75" customHeight="1" x14ac:dyDescent="0.25">
      <c r="A37" s="8"/>
      <c r="B37" s="65" t="s">
        <v>75</v>
      </c>
      <c r="C37" s="9" t="s">
        <v>60</v>
      </c>
      <c r="D37" s="122">
        <v>0.316</v>
      </c>
      <c r="E37" s="6" t="s">
        <v>76</v>
      </c>
      <c r="F37" s="7">
        <v>276855</v>
      </c>
      <c r="G37" s="7">
        <f t="shared" si="1"/>
        <v>87486.180000000008</v>
      </c>
    </row>
    <row r="38" spans="1:11" ht="12.75" customHeight="1" x14ac:dyDescent="0.25">
      <c r="A38" s="4"/>
      <c r="B38" s="14" t="s">
        <v>23</v>
      </c>
      <c r="C38" s="15"/>
      <c r="D38" s="110"/>
      <c r="E38" s="110"/>
      <c r="F38" s="110"/>
      <c r="G38" s="111">
        <f>SUM(G35:G37)</f>
        <v>310518.80499999999</v>
      </c>
    </row>
    <row r="39" spans="1:11" ht="12" customHeight="1" x14ac:dyDescent="0.25">
      <c r="A39" s="2"/>
      <c r="B39" s="85"/>
      <c r="C39" s="86"/>
      <c r="D39" s="86"/>
      <c r="E39" s="86"/>
      <c r="F39" s="87"/>
      <c r="G39" s="87"/>
    </row>
    <row r="40" spans="1:11" ht="12" customHeight="1" x14ac:dyDescent="0.25">
      <c r="A40" s="4"/>
      <c r="B40" s="77" t="s">
        <v>24</v>
      </c>
      <c r="C40" s="78"/>
      <c r="D40" s="79"/>
      <c r="E40" s="79"/>
      <c r="F40" s="80"/>
      <c r="G40" s="80"/>
    </row>
    <row r="41" spans="1:11" ht="24" customHeight="1" x14ac:dyDescent="0.25">
      <c r="A41" s="4"/>
      <c r="B41" s="89" t="s">
        <v>25</v>
      </c>
      <c r="C41" s="89" t="s">
        <v>26</v>
      </c>
      <c r="D41" s="89" t="s">
        <v>27</v>
      </c>
      <c r="E41" s="89" t="s">
        <v>15</v>
      </c>
      <c r="F41" s="75" t="s">
        <v>16</v>
      </c>
      <c r="G41" s="89" t="s">
        <v>17</v>
      </c>
      <c r="K41" s="60"/>
    </row>
    <row r="42" spans="1:11" ht="12.75" customHeight="1" x14ac:dyDescent="0.25">
      <c r="A42" s="8"/>
      <c r="B42" s="61" t="s">
        <v>61</v>
      </c>
      <c r="C42" s="114"/>
      <c r="D42" s="112"/>
      <c r="E42" s="112"/>
      <c r="F42" s="112"/>
      <c r="G42" s="113"/>
      <c r="K42" s="60"/>
    </row>
    <row r="43" spans="1:11" ht="12.75" customHeight="1" x14ac:dyDescent="0.25">
      <c r="A43" s="8"/>
      <c r="B43" s="62" t="s">
        <v>77</v>
      </c>
      <c r="C43" s="114" t="s">
        <v>78</v>
      </c>
      <c r="D43" s="112">
        <v>100</v>
      </c>
      <c r="E43" s="112" t="s">
        <v>66</v>
      </c>
      <c r="F43" s="63">
        <v>4580</v>
      </c>
      <c r="G43" s="63">
        <f>F43*D43</f>
        <v>458000</v>
      </c>
      <c r="K43" s="60"/>
    </row>
    <row r="44" spans="1:11" ht="12.75" customHeight="1" x14ac:dyDescent="0.25">
      <c r="A44" s="8"/>
      <c r="B44" s="61" t="s">
        <v>79</v>
      </c>
      <c r="C44" s="114"/>
      <c r="D44" s="112"/>
      <c r="E44" s="112"/>
      <c r="F44" s="63"/>
      <c r="G44" s="63"/>
      <c r="K44" s="60"/>
    </row>
    <row r="45" spans="1:11" ht="12.75" customHeight="1" x14ac:dyDescent="0.25">
      <c r="A45" s="8"/>
      <c r="B45" s="62" t="s">
        <v>88</v>
      </c>
      <c r="C45" s="114" t="s">
        <v>78</v>
      </c>
      <c r="D45" s="112">
        <v>200</v>
      </c>
      <c r="E45" s="112" t="s">
        <v>87</v>
      </c>
      <c r="F45" s="63">
        <v>1100</v>
      </c>
      <c r="G45" s="63">
        <f t="shared" ref="G45:G50" si="2">F45*D45</f>
        <v>220000</v>
      </c>
      <c r="K45" s="60"/>
    </row>
    <row r="46" spans="1:11" ht="12.75" customHeight="1" x14ac:dyDescent="0.25">
      <c r="A46" s="8"/>
      <c r="B46" s="61" t="s">
        <v>80</v>
      </c>
      <c r="C46" s="114"/>
      <c r="D46" s="112"/>
      <c r="E46" s="112"/>
      <c r="F46" s="63"/>
      <c r="G46" s="63"/>
      <c r="K46" s="60"/>
    </row>
    <row r="47" spans="1:11" ht="12.75" customHeight="1" x14ac:dyDescent="0.25">
      <c r="A47" s="8"/>
      <c r="B47" s="62" t="s">
        <v>89</v>
      </c>
      <c r="C47" s="114" t="s">
        <v>81</v>
      </c>
      <c r="D47" s="112">
        <v>0.1</v>
      </c>
      <c r="E47" s="112" t="s">
        <v>87</v>
      </c>
      <c r="F47" s="63">
        <v>45025</v>
      </c>
      <c r="G47" s="63">
        <f t="shared" si="2"/>
        <v>4502.5</v>
      </c>
      <c r="K47" s="60"/>
    </row>
    <row r="48" spans="1:11" ht="12.75" customHeight="1" x14ac:dyDescent="0.25">
      <c r="A48" s="8"/>
      <c r="B48" s="61" t="s">
        <v>29</v>
      </c>
      <c r="C48" s="114"/>
      <c r="D48" s="112"/>
      <c r="E48" s="112"/>
      <c r="F48" s="63"/>
      <c r="G48" s="63"/>
      <c r="K48" s="60"/>
    </row>
    <row r="49" spans="1:11" ht="12.75" customHeight="1" x14ac:dyDescent="0.25">
      <c r="A49" s="8"/>
      <c r="B49" s="62" t="s">
        <v>90</v>
      </c>
      <c r="C49" s="114" t="s">
        <v>13</v>
      </c>
      <c r="D49" s="112">
        <v>2</v>
      </c>
      <c r="E49" s="112" t="s">
        <v>76</v>
      </c>
      <c r="F49" s="63">
        <v>4320</v>
      </c>
      <c r="G49" s="63">
        <f t="shared" si="2"/>
        <v>8640</v>
      </c>
      <c r="K49" s="60"/>
    </row>
    <row r="50" spans="1:11" ht="12.75" customHeight="1" x14ac:dyDescent="0.25">
      <c r="A50" s="8"/>
      <c r="B50" s="62" t="s">
        <v>91</v>
      </c>
      <c r="C50" s="114" t="s">
        <v>13</v>
      </c>
      <c r="D50" s="112">
        <v>18</v>
      </c>
      <c r="E50" s="112" t="s">
        <v>76</v>
      </c>
      <c r="F50" s="63">
        <v>200</v>
      </c>
      <c r="G50" s="63">
        <f t="shared" si="2"/>
        <v>3600</v>
      </c>
      <c r="K50" s="60"/>
    </row>
    <row r="51" spans="1:11" ht="13.5" customHeight="1" x14ac:dyDescent="0.25">
      <c r="A51" s="4"/>
      <c r="B51" s="115" t="s">
        <v>28</v>
      </c>
      <c r="C51" s="110"/>
      <c r="D51" s="110"/>
      <c r="E51" s="110"/>
      <c r="F51" s="111"/>
      <c r="G51" s="111">
        <f>SUM(G42:G50)</f>
        <v>694742.5</v>
      </c>
    </row>
    <row r="52" spans="1:11" ht="12" customHeight="1" x14ac:dyDescent="0.25">
      <c r="A52" s="2"/>
      <c r="B52" s="85"/>
      <c r="C52" s="86"/>
      <c r="D52" s="86"/>
      <c r="E52" s="90"/>
      <c r="F52" s="87"/>
      <c r="G52" s="87"/>
    </row>
    <row r="53" spans="1:11" ht="12" customHeight="1" x14ac:dyDescent="0.25">
      <c r="A53" s="4"/>
      <c r="B53" s="77" t="s">
        <v>29</v>
      </c>
      <c r="C53" s="78"/>
      <c r="D53" s="79"/>
      <c r="E53" s="79"/>
      <c r="F53" s="80"/>
      <c r="G53" s="80"/>
    </row>
    <row r="54" spans="1:11" ht="24" customHeight="1" x14ac:dyDescent="0.25">
      <c r="A54" s="4"/>
      <c r="B54" s="88" t="s">
        <v>30</v>
      </c>
      <c r="C54" s="89" t="s">
        <v>26</v>
      </c>
      <c r="D54" s="89" t="s">
        <v>27</v>
      </c>
      <c r="E54" s="88" t="s">
        <v>15</v>
      </c>
      <c r="F54" s="75" t="s">
        <v>16</v>
      </c>
      <c r="G54" s="88" t="s">
        <v>17</v>
      </c>
    </row>
    <row r="55" spans="1:11" ht="12.75" customHeight="1" x14ac:dyDescent="0.25">
      <c r="A55" s="8"/>
      <c r="B55" s="65" t="s">
        <v>62</v>
      </c>
      <c r="C55" s="18" t="s">
        <v>13</v>
      </c>
      <c r="D55" s="91">
        <v>1</v>
      </c>
      <c r="E55" s="9" t="s">
        <v>76</v>
      </c>
      <c r="F55" s="19">
        <v>75500</v>
      </c>
      <c r="G55" s="19">
        <f>D55*F55</f>
        <v>75500</v>
      </c>
    </row>
    <row r="56" spans="1:11" ht="13.5" customHeight="1" x14ac:dyDescent="0.25">
      <c r="A56" s="4"/>
      <c r="B56" s="92" t="s">
        <v>31</v>
      </c>
      <c r="C56" s="93"/>
      <c r="D56" s="93"/>
      <c r="E56" s="93"/>
      <c r="F56" s="94"/>
      <c r="G56" s="95">
        <f>SUM(G55:G55)</f>
        <v>75500</v>
      </c>
    </row>
    <row r="57" spans="1:11" ht="12" customHeight="1" x14ac:dyDescent="0.25">
      <c r="A57" s="2"/>
      <c r="B57" s="96"/>
      <c r="C57" s="96"/>
      <c r="D57" s="96"/>
      <c r="E57" s="96"/>
      <c r="F57" s="97"/>
      <c r="G57" s="97"/>
    </row>
    <row r="58" spans="1:11" ht="12" customHeight="1" x14ac:dyDescent="0.25">
      <c r="A58" s="30"/>
      <c r="B58" s="98" t="s">
        <v>32</v>
      </c>
      <c r="C58" s="99"/>
      <c r="D58" s="99"/>
      <c r="E58" s="99"/>
      <c r="F58" s="99"/>
      <c r="G58" s="100">
        <f>G26+G38+G51+G56</f>
        <v>1280261.3049999999</v>
      </c>
    </row>
    <row r="59" spans="1:11" ht="12" customHeight="1" x14ac:dyDescent="0.25">
      <c r="A59" s="30"/>
      <c r="B59" s="101" t="s">
        <v>33</v>
      </c>
      <c r="C59" s="102"/>
      <c r="D59" s="102"/>
      <c r="E59" s="102"/>
      <c r="F59" s="102"/>
      <c r="G59" s="103">
        <f>G58*0.05</f>
        <v>64013.06525</v>
      </c>
    </row>
    <row r="60" spans="1:11" ht="12" customHeight="1" x14ac:dyDescent="0.25">
      <c r="A60" s="30"/>
      <c r="B60" s="104" t="s">
        <v>34</v>
      </c>
      <c r="C60" s="105"/>
      <c r="D60" s="105"/>
      <c r="E60" s="105"/>
      <c r="F60" s="105"/>
      <c r="G60" s="106">
        <f>G59+G58</f>
        <v>1344274.3702499999</v>
      </c>
    </row>
    <row r="61" spans="1:11" ht="12" customHeight="1" x14ac:dyDescent="0.25">
      <c r="A61" s="30"/>
      <c r="B61" s="101" t="s">
        <v>35</v>
      </c>
      <c r="C61" s="102"/>
      <c r="D61" s="102"/>
      <c r="E61" s="102"/>
      <c r="F61" s="102"/>
      <c r="G61" s="103">
        <f>G12</f>
        <v>7000000</v>
      </c>
    </row>
    <row r="62" spans="1:11" ht="12" customHeight="1" x14ac:dyDescent="0.25">
      <c r="A62" s="30"/>
      <c r="B62" s="107" t="s">
        <v>36</v>
      </c>
      <c r="C62" s="108"/>
      <c r="D62" s="108"/>
      <c r="E62" s="108"/>
      <c r="F62" s="108"/>
      <c r="G62" s="116">
        <f>G61-G60</f>
        <v>5655725.6297500003</v>
      </c>
    </row>
    <row r="63" spans="1:11" ht="12" customHeight="1" x14ac:dyDescent="0.25">
      <c r="A63" s="30"/>
      <c r="B63" s="31" t="s">
        <v>37</v>
      </c>
      <c r="C63" s="32"/>
      <c r="D63" s="32"/>
      <c r="E63" s="32"/>
      <c r="F63" s="32"/>
      <c r="G63" s="27"/>
    </row>
    <row r="64" spans="1:11" ht="12.75" customHeight="1" thickBot="1" x14ac:dyDescent="0.3">
      <c r="A64" s="30"/>
      <c r="B64" s="33"/>
      <c r="C64" s="32"/>
      <c r="D64" s="32"/>
      <c r="E64" s="32"/>
      <c r="F64" s="32"/>
      <c r="G64" s="27"/>
    </row>
    <row r="65" spans="1:7" ht="12" customHeight="1" x14ac:dyDescent="0.25">
      <c r="A65" s="30"/>
      <c r="B65" s="45" t="s">
        <v>38</v>
      </c>
      <c r="C65" s="46"/>
      <c r="D65" s="46"/>
      <c r="E65" s="46"/>
      <c r="F65" s="47"/>
      <c r="G65" s="27"/>
    </row>
    <row r="66" spans="1:7" ht="12" customHeight="1" x14ac:dyDescent="0.25">
      <c r="A66" s="30"/>
      <c r="B66" s="48" t="s">
        <v>39</v>
      </c>
      <c r="C66" s="29"/>
      <c r="D66" s="29"/>
      <c r="E66" s="29"/>
      <c r="F66" s="49"/>
      <c r="G66" s="27"/>
    </row>
    <row r="67" spans="1:7" ht="12" customHeight="1" x14ac:dyDescent="0.25">
      <c r="A67" s="30"/>
      <c r="B67" s="48" t="s">
        <v>40</v>
      </c>
      <c r="C67" s="29"/>
      <c r="D67" s="29"/>
      <c r="E67" s="29"/>
      <c r="F67" s="49"/>
      <c r="G67" s="27"/>
    </row>
    <row r="68" spans="1:7" ht="12" customHeight="1" x14ac:dyDescent="0.25">
      <c r="A68" s="30"/>
      <c r="B68" s="48" t="s">
        <v>41</v>
      </c>
      <c r="C68" s="29"/>
      <c r="D68" s="29"/>
      <c r="E68" s="29"/>
      <c r="F68" s="49"/>
      <c r="G68" s="27"/>
    </row>
    <row r="69" spans="1:7" ht="12" customHeight="1" x14ac:dyDescent="0.25">
      <c r="A69" s="30"/>
      <c r="B69" s="48" t="s">
        <v>42</v>
      </c>
      <c r="C69" s="29"/>
      <c r="D69" s="29"/>
      <c r="E69" s="29"/>
      <c r="F69" s="49"/>
      <c r="G69" s="27"/>
    </row>
    <row r="70" spans="1:7" ht="12" customHeight="1" x14ac:dyDescent="0.25">
      <c r="A70" s="30"/>
      <c r="B70" s="48" t="s">
        <v>43</v>
      </c>
      <c r="C70" s="29"/>
      <c r="D70" s="29"/>
      <c r="E70" s="29"/>
      <c r="F70" s="49"/>
      <c r="G70" s="27"/>
    </row>
    <row r="71" spans="1:7" ht="12.75" customHeight="1" thickBot="1" x14ac:dyDescent="0.3">
      <c r="A71" s="30"/>
      <c r="B71" s="50" t="s">
        <v>44</v>
      </c>
      <c r="C71" s="51"/>
      <c r="D71" s="51"/>
      <c r="E71" s="51"/>
      <c r="F71" s="52"/>
      <c r="G71" s="27"/>
    </row>
    <row r="72" spans="1:7" ht="12.75" customHeight="1" x14ac:dyDescent="0.25">
      <c r="A72" s="30"/>
      <c r="B72" s="43"/>
      <c r="C72" s="29"/>
      <c r="D72" s="29"/>
      <c r="E72" s="29"/>
      <c r="F72" s="29"/>
      <c r="G72" s="27"/>
    </row>
    <row r="73" spans="1:7" ht="15" customHeight="1" thickBot="1" x14ac:dyDescent="0.3">
      <c r="A73" s="30"/>
      <c r="B73" s="135" t="s">
        <v>45</v>
      </c>
      <c r="C73" s="136"/>
      <c r="D73" s="42"/>
      <c r="E73" s="21"/>
      <c r="F73" s="21"/>
      <c r="G73" s="27"/>
    </row>
    <row r="74" spans="1:7" ht="12" customHeight="1" x14ac:dyDescent="0.25">
      <c r="A74" s="30"/>
      <c r="B74" s="35" t="s">
        <v>30</v>
      </c>
      <c r="C74" s="22" t="s">
        <v>92</v>
      </c>
      <c r="D74" s="36" t="s">
        <v>46</v>
      </c>
      <c r="E74" s="21"/>
      <c r="F74" s="21"/>
      <c r="G74" s="27"/>
    </row>
    <row r="75" spans="1:7" ht="12" customHeight="1" x14ac:dyDescent="0.25">
      <c r="A75" s="30"/>
      <c r="B75" s="37" t="s">
        <v>47</v>
      </c>
      <c r="C75" s="23">
        <f>G26</f>
        <v>199500</v>
      </c>
      <c r="D75" s="38">
        <f>(C75/$C$80)</f>
        <v>0.14840720348101125</v>
      </c>
      <c r="E75" s="21"/>
      <c r="F75" s="21"/>
      <c r="G75" s="27"/>
    </row>
    <row r="76" spans="1:7" ht="12" customHeight="1" x14ac:dyDescent="0.25">
      <c r="A76" s="30"/>
      <c r="B76" s="37" t="s">
        <v>48</v>
      </c>
      <c r="C76" s="23">
        <f>G38</f>
        <v>310518.80499999999</v>
      </c>
      <c r="D76" s="38">
        <f>(C76/$C$80)</f>
        <v>0.23099362144519026</v>
      </c>
      <c r="E76" s="21"/>
      <c r="F76" s="21"/>
      <c r="G76" s="27"/>
    </row>
    <row r="77" spans="1:7" ht="12" customHeight="1" x14ac:dyDescent="0.25">
      <c r="A77" s="30"/>
      <c r="B77" s="37" t="s">
        <v>25</v>
      </c>
      <c r="C77" s="23">
        <f>G51</f>
        <v>694742.5</v>
      </c>
      <c r="D77" s="38">
        <f>(C77/$C$80)</f>
        <v>0.51681599781657372</v>
      </c>
      <c r="E77" s="21"/>
      <c r="F77" s="21"/>
      <c r="G77" s="27"/>
    </row>
    <row r="78" spans="1:7" ht="12" customHeight="1" x14ac:dyDescent="0.25">
      <c r="A78" s="30"/>
      <c r="B78" s="37" t="s">
        <v>49</v>
      </c>
      <c r="C78" s="24">
        <f>G56</f>
        <v>75500</v>
      </c>
      <c r="D78" s="38">
        <f>(C78/$C$80)</f>
        <v>5.6164129638177192E-2</v>
      </c>
      <c r="E78" s="26"/>
      <c r="F78" s="26"/>
      <c r="G78" s="27"/>
    </row>
    <row r="79" spans="1:7" ht="12" customHeight="1" x14ac:dyDescent="0.25">
      <c r="A79" s="30"/>
      <c r="B79" s="37" t="s">
        <v>50</v>
      </c>
      <c r="C79" s="24">
        <f>G59</f>
        <v>64013.06525</v>
      </c>
      <c r="D79" s="38">
        <f>(C79/$C$80)</f>
        <v>4.7619047619047623E-2</v>
      </c>
      <c r="E79" s="26"/>
      <c r="F79" s="26"/>
      <c r="G79" s="27"/>
    </row>
    <row r="80" spans="1:7" ht="12.75" customHeight="1" thickBot="1" x14ac:dyDescent="0.3">
      <c r="A80" s="30"/>
      <c r="B80" s="39" t="s">
        <v>93</v>
      </c>
      <c r="C80" s="40">
        <f>SUM(C75:C79)</f>
        <v>1344274.3702499999</v>
      </c>
      <c r="D80" s="41">
        <f>SUM(D75:D79)</f>
        <v>1</v>
      </c>
      <c r="E80" s="26"/>
      <c r="F80" s="26"/>
      <c r="G80" s="27"/>
    </row>
    <row r="81" spans="1:7" ht="12" customHeight="1" x14ac:dyDescent="0.25">
      <c r="A81" s="30"/>
      <c r="B81" s="33"/>
      <c r="C81" s="32"/>
      <c r="D81" s="32"/>
      <c r="E81" s="32"/>
      <c r="F81" s="32"/>
      <c r="G81" s="27"/>
    </row>
    <row r="82" spans="1:7" ht="12.75" customHeight="1" x14ac:dyDescent="0.25">
      <c r="A82" s="30"/>
      <c r="B82" s="34"/>
      <c r="C82" s="32"/>
      <c r="D82" s="32"/>
      <c r="E82" s="32"/>
      <c r="F82" s="32"/>
      <c r="G82" s="27"/>
    </row>
    <row r="83" spans="1:7" ht="12" customHeight="1" thickBot="1" x14ac:dyDescent="0.3">
      <c r="A83" s="20"/>
      <c r="B83" s="54"/>
      <c r="C83" s="55" t="s">
        <v>96</v>
      </c>
      <c r="D83" s="56"/>
      <c r="E83" s="57"/>
      <c r="F83" s="25"/>
      <c r="G83" s="27"/>
    </row>
    <row r="84" spans="1:7" ht="12" customHeight="1" x14ac:dyDescent="0.25">
      <c r="A84" s="30"/>
      <c r="B84" s="58" t="s">
        <v>94</v>
      </c>
      <c r="C84" s="117">
        <v>1800</v>
      </c>
      <c r="D84" s="117">
        <v>2000</v>
      </c>
      <c r="E84" s="118">
        <v>2200</v>
      </c>
      <c r="F84" s="53"/>
      <c r="G84" s="28"/>
    </row>
    <row r="85" spans="1:7" ht="12.75" customHeight="1" thickBot="1" x14ac:dyDescent="0.3">
      <c r="A85" s="30"/>
      <c r="B85" s="39" t="s">
        <v>95</v>
      </c>
      <c r="C85" s="40">
        <f>(G60/C84)</f>
        <v>746.81909458333325</v>
      </c>
      <c r="D85" s="40">
        <f>(G60/D84)</f>
        <v>672.13718512499997</v>
      </c>
      <c r="E85" s="59">
        <f>(G60/E84)</f>
        <v>611.03380465909083</v>
      </c>
      <c r="F85" s="53"/>
      <c r="G85" s="28"/>
    </row>
    <row r="86" spans="1:7" ht="15.6" customHeight="1" x14ac:dyDescent="0.25">
      <c r="A86" s="30"/>
      <c r="B86" s="44" t="s">
        <v>51</v>
      </c>
      <c r="C86" s="29"/>
      <c r="D86" s="29"/>
      <c r="E86" s="29"/>
      <c r="F86" s="29"/>
      <c r="G86" s="29"/>
    </row>
  </sheetData>
  <mergeCells count="9">
    <mergeCell ref="B73:C73"/>
    <mergeCell ref="E13:F13"/>
    <mergeCell ref="E11:F11"/>
    <mergeCell ref="E10:F10"/>
    <mergeCell ref="E9:F9"/>
    <mergeCell ref="E14:F14"/>
    <mergeCell ref="E15:F15"/>
    <mergeCell ref="B17:G17"/>
    <mergeCell ref="E12:F12"/>
  </mergeCells>
  <pageMargins left="0.748031" right="0.748031" top="0.98425200000000002" bottom="0.98425200000000002" header="0" footer="0"/>
  <pageSetup scale="99" fitToWidth="0" fitToHeight="0" orientation="portrait" r:id="rId1"/>
  <headerFooter>
    <oddFooter>&amp;C&amp;"Helvetica Neue,Regular"&amp;12&amp;K000000&amp;P</oddFooter>
  </headerFooter>
  <rowBreaks count="1" manualBreakCount="1">
    <brk id="38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LENTEJAS</vt:lpstr>
      <vt:lpstr>LENTEJAS!Área_de_impresión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BENI LAGOS ANA MARIA</cp:lastModifiedBy>
  <cp:lastPrinted>2022-02-08T16:43:12Z</cp:lastPrinted>
  <dcterms:created xsi:type="dcterms:W3CDTF">2020-11-27T12:49:26Z</dcterms:created>
  <dcterms:modified xsi:type="dcterms:W3CDTF">2022-07-04T20:34:51Z</dcterms:modified>
</cp:coreProperties>
</file>