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El Carmen\"/>
    </mc:Choice>
  </mc:AlternateContent>
  <xr:revisionPtr revIDLastSave="6" documentId="11_3D4C2AAB2765A359B7D394C0246AB57B572DFD92" xr6:coauthVersionLast="47" xr6:coauthVersionMax="47" xr10:uidLastSave="{825C895E-9EB5-4385-B163-BBECC5017DDD}"/>
  <bookViews>
    <workbookView xWindow="-105" yWindow="-105" windowWidth="23250" windowHeight="1257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0" i="1" l="1"/>
  <c r="C79" i="1"/>
  <c r="G36" i="1" l="1"/>
  <c r="G37" i="1" s="1"/>
  <c r="G58" i="1"/>
  <c r="G57" i="1"/>
  <c r="G56" i="1"/>
  <c r="C81" i="1" l="1"/>
  <c r="G60" i="1"/>
  <c r="C83" i="1" s="1"/>
  <c r="G47" i="1"/>
  <c r="G42" i="1"/>
  <c r="G52" i="1" s="1"/>
  <c r="G22" i="1"/>
  <c r="G21" i="1"/>
  <c r="G12" i="1"/>
  <c r="G65" i="1" s="1"/>
  <c r="C82" i="1" l="1"/>
  <c r="G62" i="1"/>
  <c r="G63" i="1" l="1"/>
  <c r="G64" i="1" l="1"/>
  <c r="D90" i="1" s="1"/>
  <c r="C84" i="1"/>
  <c r="G66" i="1"/>
  <c r="C90" i="1"/>
  <c r="E90" i="1"/>
  <c r="C85" i="1" l="1"/>
  <c r="D82" i="1" l="1"/>
  <c r="D79" i="1"/>
  <c r="D83" i="1"/>
  <c r="D81" i="1"/>
  <c r="D84" i="1"/>
  <c r="D85" i="1" l="1"/>
</calcChain>
</file>

<file path=xl/sharedStrings.xml><?xml version="1.0" encoding="utf-8"?>
<sst xmlns="http://schemas.openxmlformats.org/spreadsheetml/2006/main" count="150" uniqueCount="112">
  <si>
    <t>RUBRO O CULTIVO</t>
  </si>
  <si>
    <t>LIMONERO</t>
  </si>
  <si>
    <t>RENDIMIENTO (kg/Há.)</t>
  </si>
  <si>
    <t>VARIEDAD</t>
  </si>
  <si>
    <t>EUREKA GENOVA</t>
  </si>
  <si>
    <t xml:space="preserve"> </t>
  </si>
  <si>
    <t>ANUAL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</si>
  <si>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</si>
  <si>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</si>
  <si>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</si>
  <si>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</si>
  <si>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</si>
  <si>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</si>
  <si>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</si>
  <si>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</si>
  <si>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</si>
  <si>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FRESCO</t>
  </si>
  <si>
    <t>COMUNA/LOCALIDAD</t>
  </si>
  <si>
    <t>EL CARMEN-SAN IGNACIO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</si>
  <si>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</si>
  <si>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</si>
  <si>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</si>
  <si>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</si>
  <si>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</si>
  <si>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</si>
  <si>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</si>
  <si>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</si>
  <si>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</si>
  <si>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</si>
  <si>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</si>
  <si>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</si>
  <si>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y fertiriego</t>
  </si>
  <si>
    <t>JH</t>
  </si>
  <si>
    <t>aplicación agroquimicos</t>
  </si>
  <si>
    <t>anual</t>
  </si>
  <si>
    <t>poda de desbrote</t>
  </si>
  <si>
    <t>julio-septiembre</t>
  </si>
  <si>
    <t>fertilizacion</t>
  </si>
  <si>
    <t>agosto-marzo</t>
  </si>
  <si>
    <t>cosecha</t>
  </si>
  <si>
    <t>bins 400 KG</t>
  </si>
  <si>
    <t>septiembre-diciembre</t>
  </si>
  <si>
    <t>control malezas</t>
  </si>
  <si>
    <t>Subtotal Jornadas Hombre</t>
  </si>
  <si>
    <t>JORNADAS ANIMAL</t>
  </si>
  <si>
    <t>JA</t>
  </si>
  <si>
    <t>Subtotal Jornadas Animal</t>
  </si>
  <si>
    <t>MAQUINARIA</t>
  </si>
  <si>
    <t>aplicación pesticidas</t>
  </si>
  <si>
    <t>JM</t>
  </si>
  <si>
    <t>junio-diciembre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</si>
  <si>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</si>
  <si>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</si>
  <si>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</si>
  <si>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</si>
  <si>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</si>
  <si>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</si>
  <si>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</si>
  <si>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</si>
  <si>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sept-noviembre</t>
  </si>
  <si>
    <t>SFT</t>
  </si>
  <si>
    <t>agosto-septiembre</t>
  </si>
  <si>
    <t>PLANTAS</t>
  </si>
  <si>
    <t xml:space="preserve">Unidad </t>
  </si>
  <si>
    <t>FUNGICIDA</t>
  </si>
  <si>
    <t>Ridomil Pluz 50 WP</t>
  </si>
  <si>
    <t>bravo ( 2 aplicaciones)</t>
  </si>
  <si>
    <t>Lt.</t>
  </si>
  <si>
    <t>octubre-diciembre</t>
  </si>
  <si>
    <t>HERBICIDAS</t>
  </si>
  <si>
    <t>roundap</t>
  </si>
  <si>
    <t>septiembre -octubre</t>
  </si>
  <si>
    <t>INSECTICIDA</t>
  </si>
  <si>
    <t>lorsban 4E</t>
  </si>
  <si>
    <t>julio-agosto</t>
  </si>
  <si>
    <t>Subtotal Insumos</t>
  </si>
  <si>
    <t>OTROS</t>
  </si>
  <si>
    <t>Item</t>
  </si>
  <si>
    <t>materiales, insumos varios</t>
  </si>
  <si>
    <t>unidad</t>
  </si>
  <si>
    <t>acarreo insumos</t>
  </si>
  <si>
    <t xml:space="preserve">todo el año </t>
  </si>
  <si>
    <t>movimiento cosecha</t>
  </si>
  <si>
    <t>septiembre- diciembre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</si>
  <si>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</si>
  <si>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</si>
  <si>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</si>
  <si>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</si>
  <si>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</si>
  <si>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</si>
  <si>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</si>
  <si>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</si>
  <si>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</si>
  <si>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</si>
  <si>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</si>
  <si>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</si>
  <si>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</si>
  <si>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</si>
  <si>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</si>
  <si>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</si>
  <si>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</si>
  <si>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</si>
  <si>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</si>
  <si>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</si>
  <si>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</si>
  <si>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</si>
  <si>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</si>
  <si>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</si>
  <si>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</si>
  <si>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Rendkgmiento(kg/hà)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</si>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</sst>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0" fontId="4" fillId="2" borderId="6" xfId="0" applyNumberFormat="1" applyFont="1" applyFill="1" applyBorder="1" applyAlignment="1">
      <alignment horizontal="center" wrapText="1"/>
    </xf>
    <xf numFmtId="49" fontId="20" fillId="2" borderId="6" xfId="0" applyNumberFormat="1" applyFont="1" applyFill="1" applyBorder="1"/>
    <xf numFmtId="49" fontId="21" fillId="2" borderId="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/>
    <xf numFmtId="3" fontId="4" fillId="2" borderId="56" xfId="0" applyNumberFormat="1" applyFont="1" applyFill="1" applyBorder="1"/>
    <xf numFmtId="49" fontId="4" fillId="2" borderId="56" xfId="0" applyNumberFormat="1" applyFont="1" applyFill="1" applyBorder="1"/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20" fillId="2" borderId="57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49" fontId="21" fillId="2" borderId="57" xfId="0" applyNumberFormat="1" applyFont="1" applyFill="1" applyBorder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topLeftCell="A37" zoomScale="112" zoomScaleNormal="112" workbookViewId="0">
      <selection activeCell="G64" sqref="G64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4" t="s">
        <v>2</v>
      </c>
      <c r="F9" s="155"/>
      <c r="G9" s="9">
        <v>35000</v>
      </c>
    </row>
    <row r="10" spans="1:7" ht="38.25" customHeight="1">
      <c r="A10" s="5"/>
      <c r="B10" s="10" t="s">
        <v>3</v>
      </c>
      <c r="C10" s="11" t="s">
        <v>4</v>
      </c>
      <c r="D10" s="12"/>
      <c r="E10" s="152" t="s">
        <v>5</v>
      </c>
      <c r="F10" s="153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52" t="s">
        <v>9</v>
      </c>
      <c r="F11" s="153"/>
      <c r="G11" s="15">
        <v>500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17500000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52" t="s">
        <v>15</v>
      </c>
      <c r="F13" s="153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52" t="s">
        <v>19</v>
      </c>
      <c r="F14" s="153"/>
      <c r="G14" s="14" t="s">
        <v>6</v>
      </c>
    </row>
    <row r="15" spans="1:7" ht="25.5" customHeight="1">
      <c r="A15" s="5"/>
      <c r="B15" s="10" t="s">
        <v>20</v>
      </c>
      <c r="C15" s="20">
        <v>44562</v>
      </c>
      <c r="D15" s="12"/>
      <c r="E15" s="158" t="s">
        <v>21</v>
      </c>
      <c r="F15" s="159"/>
      <c r="G15" s="16" t="s">
        <v>22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6" t="s">
        <v>23</v>
      </c>
      <c r="C17" s="157"/>
      <c r="D17" s="157"/>
      <c r="E17" s="157"/>
      <c r="F17" s="157"/>
      <c r="G17" s="157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>
      <c r="A21" s="26"/>
      <c r="B21" s="13" t="s">
        <v>31</v>
      </c>
      <c r="C21" s="34" t="s">
        <v>32</v>
      </c>
      <c r="D21" s="35">
        <v>5</v>
      </c>
      <c r="E21" s="13" t="s">
        <v>6</v>
      </c>
      <c r="F21" s="19">
        <v>17000</v>
      </c>
      <c r="G21" s="19">
        <f>(D21*F21)</f>
        <v>85000</v>
      </c>
    </row>
    <row r="22" spans="1:7" ht="25.5" customHeight="1">
      <c r="A22" s="26"/>
      <c r="B22" s="13" t="s">
        <v>33</v>
      </c>
      <c r="C22" s="34" t="s">
        <v>32</v>
      </c>
      <c r="D22" s="35">
        <v>4</v>
      </c>
      <c r="E22" s="13" t="s">
        <v>34</v>
      </c>
      <c r="F22" s="19">
        <v>17000</v>
      </c>
      <c r="G22" s="19">
        <f>(D22*F22)</f>
        <v>68000</v>
      </c>
    </row>
    <row r="23" spans="1:7" ht="12.75" customHeight="1">
      <c r="A23" s="26"/>
      <c r="B23" s="13" t="s">
        <v>35</v>
      </c>
      <c r="C23" s="34" t="s">
        <v>32</v>
      </c>
      <c r="D23" s="35">
        <v>7</v>
      </c>
      <c r="E23" s="13" t="s">
        <v>36</v>
      </c>
      <c r="F23" s="19">
        <v>17000</v>
      </c>
      <c r="G23" s="19">
        <v>119000</v>
      </c>
    </row>
    <row r="24" spans="1:7" ht="12.75" customHeight="1">
      <c r="A24" s="26"/>
      <c r="B24" s="13" t="s">
        <v>37</v>
      </c>
      <c r="C24" s="34" t="s">
        <v>32</v>
      </c>
      <c r="D24" s="35">
        <v>2</v>
      </c>
      <c r="E24" s="13" t="s">
        <v>38</v>
      </c>
      <c r="F24" s="19">
        <v>17000</v>
      </c>
      <c r="G24" s="19">
        <v>34000</v>
      </c>
    </row>
    <row r="25" spans="1:7" ht="12.75" customHeight="1">
      <c r="A25" s="26"/>
      <c r="B25" s="13" t="s">
        <v>39</v>
      </c>
      <c r="C25" s="34" t="s">
        <v>40</v>
      </c>
      <c r="D25" s="35">
        <v>75</v>
      </c>
      <c r="E25" s="13" t="s">
        <v>41</v>
      </c>
      <c r="F25" s="19">
        <v>85000</v>
      </c>
      <c r="G25" s="19">
        <v>637500</v>
      </c>
    </row>
    <row r="26" spans="1:7" ht="12.75" customHeight="1">
      <c r="A26" s="26"/>
      <c r="B26" s="13" t="s">
        <v>42</v>
      </c>
      <c r="C26" s="34" t="s">
        <v>32</v>
      </c>
      <c r="D26" s="35">
        <v>2</v>
      </c>
      <c r="E26" s="13" t="s">
        <v>6</v>
      </c>
      <c r="F26" s="19">
        <v>17000</v>
      </c>
      <c r="G26" s="19">
        <v>33000</v>
      </c>
    </row>
    <row r="27" spans="1:7" ht="12.75" customHeight="1">
      <c r="A27" s="26"/>
      <c r="B27" s="36" t="s">
        <v>43</v>
      </c>
      <c r="C27" s="37"/>
      <c r="D27" s="37"/>
      <c r="E27" s="37"/>
      <c r="F27" s="38"/>
      <c r="G27" s="39">
        <v>976500</v>
      </c>
    </row>
    <row r="28" spans="1:7" ht="12" customHeight="1">
      <c r="A28" s="2"/>
      <c r="B28" s="27"/>
      <c r="C28" s="29"/>
      <c r="D28" s="29"/>
      <c r="E28" s="29"/>
      <c r="F28" s="40"/>
      <c r="G28" s="40"/>
    </row>
    <row r="29" spans="1:7" ht="12" customHeight="1">
      <c r="A29" s="5"/>
      <c r="B29" s="41" t="s">
        <v>44</v>
      </c>
      <c r="C29" s="42"/>
      <c r="D29" s="43"/>
      <c r="E29" s="43"/>
      <c r="F29" s="44"/>
      <c r="G29" s="44"/>
    </row>
    <row r="30" spans="1:7" ht="24" customHeight="1">
      <c r="A30" s="5"/>
      <c r="B30" s="45" t="s">
        <v>25</v>
      </c>
      <c r="C30" s="46" t="s">
        <v>26</v>
      </c>
      <c r="D30" s="46" t="s">
        <v>27</v>
      </c>
      <c r="E30" s="45" t="s">
        <v>28</v>
      </c>
      <c r="F30" s="46" t="s">
        <v>29</v>
      </c>
      <c r="G30" s="45" t="s">
        <v>30</v>
      </c>
    </row>
    <row r="31" spans="1:7" ht="12" customHeight="1">
      <c r="A31" s="5"/>
      <c r="B31" s="47"/>
      <c r="C31" s="48" t="s">
        <v>45</v>
      </c>
      <c r="D31" s="48"/>
      <c r="E31" s="48"/>
      <c r="F31" s="47"/>
      <c r="G31" s="47"/>
    </row>
    <row r="32" spans="1:7" ht="12" customHeight="1">
      <c r="A32" s="5"/>
      <c r="B32" s="49" t="s">
        <v>46</v>
      </c>
      <c r="C32" s="50"/>
      <c r="D32" s="50"/>
      <c r="E32" s="50"/>
      <c r="F32" s="51"/>
      <c r="G32" s="51"/>
    </row>
    <row r="33" spans="1:11" ht="12" customHeight="1">
      <c r="A33" s="2"/>
      <c r="B33" s="52"/>
      <c r="C33" s="53"/>
      <c r="D33" s="53"/>
      <c r="E33" s="53"/>
      <c r="F33" s="54"/>
      <c r="G33" s="54"/>
    </row>
    <row r="34" spans="1:11" ht="12" customHeight="1">
      <c r="A34" s="5"/>
      <c r="B34" s="41" t="s">
        <v>47</v>
      </c>
      <c r="C34" s="42"/>
      <c r="D34" s="43"/>
      <c r="E34" s="43"/>
      <c r="F34" s="44"/>
      <c r="G34" s="44"/>
    </row>
    <row r="35" spans="1:11" ht="24" customHeight="1">
      <c r="A35" s="5"/>
      <c r="B35" s="55" t="s">
        <v>25</v>
      </c>
      <c r="C35" s="55" t="s">
        <v>26</v>
      </c>
      <c r="D35" s="55" t="s">
        <v>27</v>
      </c>
      <c r="E35" s="55" t="s">
        <v>28</v>
      </c>
      <c r="F35" s="56" t="s">
        <v>29</v>
      </c>
      <c r="G35" s="55" t="s">
        <v>30</v>
      </c>
    </row>
    <row r="36" spans="1:11" ht="12.75" customHeight="1">
      <c r="A36" s="26"/>
      <c r="B36" s="13" t="s">
        <v>48</v>
      </c>
      <c r="C36" s="34" t="s">
        <v>49</v>
      </c>
      <c r="D36" s="134">
        <v>0.5</v>
      </c>
      <c r="E36" s="34" t="s">
        <v>50</v>
      </c>
      <c r="F36" s="19">
        <v>240000</v>
      </c>
      <c r="G36" s="19">
        <f>F36*D36</f>
        <v>120000</v>
      </c>
    </row>
    <row r="37" spans="1:11" ht="12.75" customHeight="1">
      <c r="A37" s="5"/>
      <c r="B37" s="57" t="s">
        <v>51</v>
      </c>
      <c r="C37" s="58"/>
      <c r="D37" s="58"/>
      <c r="E37" s="58"/>
      <c r="F37" s="59"/>
      <c r="G37" s="60">
        <f>SUM(G36:G36)</f>
        <v>120000</v>
      </c>
    </row>
    <row r="38" spans="1:11" ht="12" customHeight="1">
      <c r="A38" s="2"/>
      <c r="B38" s="52"/>
      <c r="C38" s="53"/>
      <c r="D38" s="53"/>
      <c r="E38" s="53"/>
      <c r="F38" s="54"/>
      <c r="G38" s="54"/>
    </row>
    <row r="39" spans="1:11" ht="12" customHeight="1">
      <c r="A39" s="5"/>
      <c r="B39" s="41" t="s">
        <v>52</v>
      </c>
      <c r="C39" s="42"/>
      <c r="D39" s="43"/>
      <c r="E39" s="43"/>
      <c r="F39" s="44"/>
      <c r="G39" s="44"/>
    </row>
    <row r="40" spans="1:11" ht="24" customHeight="1">
      <c r="A40" s="5"/>
      <c r="B40" s="56" t="s">
        <v>53</v>
      </c>
      <c r="C40" s="56" t="s">
        <v>54</v>
      </c>
      <c r="D40" s="56" t="s">
        <v>55</v>
      </c>
      <c r="E40" s="56" t="s">
        <v>28</v>
      </c>
      <c r="F40" s="56" t="s">
        <v>29</v>
      </c>
      <c r="G40" s="56" t="s">
        <v>30</v>
      </c>
      <c r="K40" s="133"/>
    </row>
    <row r="41" spans="1:11" ht="12.75" customHeight="1">
      <c r="A41" s="26"/>
      <c r="B41" s="61" t="s">
        <v>56</v>
      </c>
      <c r="C41" s="62"/>
      <c r="D41" s="62"/>
      <c r="E41" s="62"/>
      <c r="F41" s="62"/>
      <c r="G41" s="62"/>
      <c r="K41" s="133"/>
    </row>
    <row r="42" spans="1:11" ht="12.75" customHeight="1">
      <c r="A42" s="26"/>
      <c r="B42" s="17" t="s">
        <v>57</v>
      </c>
      <c r="C42" s="63" t="s">
        <v>58</v>
      </c>
      <c r="D42" s="64">
        <v>100</v>
      </c>
      <c r="E42" s="63" t="s">
        <v>59</v>
      </c>
      <c r="F42" s="65">
        <v>1280</v>
      </c>
      <c r="G42" s="65">
        <f>(D42*F42)</f>
        <v>128000</v>
      </c>
    </row>
    <row r="43" spans="1:11" ht="12.75" customHeight="1">
      <c r="A43" s="26"/>
      <c r="B43" s="17" t="s">
        <v>60</v>
      </c>
      <c r="C43" s="67" t="s">
        <v>58</v>
      </c>
      <c r="D43" s="18">
        <v>100</v>
      </c>
      <c r="E43" s="67" t="s">
        <v>61</v>
      </c>
      <c r="F43" s="65">
        <v>1400</v>
      </c>
      <c r="G43" s="65">
        <v>100000</v>
      </c>
    </row>
    <row r="44" spans="1:11" ht="12.75" customHeight="1">
      <c r="A44" s="26"/>
      <c r="B44" s="66" t="s">
        <v>62</v>
      </c>
      <c r="C44" s="63" t="s">
        <v>63</v>
      </c>
      <c r="D44" s="64">
        <v>208</v>
      </c>
      <c r="E44" s="63" t="s">
        <v>61</v>
      </c>
      <c r="F44" s="65">
        <v>8000</v>
      </c>
      <c r="G44" s="65">
        <v>1664000</v>
      </c>
    </row>
    <row r="45" spans="1:11" ht="12.75" customHeight="1">
      <c r="A45" s="26"/>
      <c r="B45" s="135" t="s">
        <v>64</v>
      </c>
      <c r="C45" s="63"/>
      <c r="D45" s="64"/>
      <c r="E45" s="63"/>
      <c r="F45" s="65"/>
      <c r="G45" s="65"/>
    </row>
    <row r="46" spans="1:11" ht="12.75" customHeight="1">
      <c r="A46" s="26"/>
      <c r="B46" s="136" t="s">
        <v>65</v>
      </c>
      <c r="C46" s="67" t="s">
        <v>58</v>
      </c>
      <c r="D46" s="18">
        <v>2</v>
      </c>
      <c r="E46" s="67" t="s">
        <v>61</v>
      </c>
      <c r="F46" s="65">
        <v>39960</v>
      </c>
      <c r="G46" s="65">
        <v>70080</v>
      </c>
    </row>
    <row r="47" spans="1:11" ht="12.75" customHeight="1">
      <c r="A47" s="26"/>
      <c r="B47" s="17" t="s">
        <v>66</v>
      </c>
      <c r="C47" s="63" t="s">
        <v>67</v>
      </c>
      <c r="D47" s="64">
        <v>6</v>
      </c>
      <c r="E47" s="63" t="s">
        <v>68</v>
      </c>
      <c r="F47" s="65">
        <v>15020</v>
      </c>
      <c r="G47" s="65">
        <f>(D47*F47)</f>
        <v>90120</v>
      </c>
    </row>
    <row r="48" spans="1:11" ht="12.75" customHeight="1">
      <c r="A48" s="26"/>
      <c r="B48" s="66" t="s">
        <v>69</v>
      </c>
      <c r="C48" s="67"/>
      <c r="D48" s="18"/>
      <c r="E48" s="67"/>
      <c r="F48" s="65"/>
      <c r="G48" s="65"/>
    </row>
    <row r="49" spans="1:7" ht="12.75" customHeight="1">
      <c r="A49" s="26"/>
      <c r="B49" s="140" t="s">
        <v>70</v>
      </c>
      <c r="C49" s="137" t="s">
        <v>67</v>
      </c>
      <c r="D49" s="138">
        <v>3</v>
      </c>
      <c r="E49" s="137" t="s">
        <v>71</v>
      </c>
      <c r="F49" s="139">
        <v>20000</v>
      </c>
      <c r="G49" s="139">
        <v>60000</v>
      </c>
    </row>
    <row r="50" spans="1:7" ht="12.75" customHeight="1">
      <c r="A50" s="89"/>
      <c r="B50" s="145" t="s">
        <v>72</v>
      </c>
      <c r="C50" s="146"/>
      <c r="D50" s="147"/>
      <c r="E50" s="146"/>
      <c r="F50" s="148"/>
      <c r="G50" s="148"/>
    </row>
    <row r="51" spans="1:7" ht="12.75" customHeight="1">
      <c r="A51" s="89"/>
      <c r="B51" s="149" t="s">
        <v>73</v>
      </c>
      <c r="C51" s="146" t="s">
        <v>67</v>
      </c>
      <c r="D51" s="147">
        <v>3</v>
      </c>
      <c r="E51" s="146" t="s">
        <v>74</v>
      </c>
      <c r="F51" s="148">
        <v>38990</v>
      </c>
      <c r="G51" s="148">
        <v>140700</v>
      </c>
    </row>
    <row r="52" spans="1:7" ht="13.5" customHeight="1">
      <c r="A52" s="5"/>
      <c r="B52" s="141" t="s">
        <v>75</v>
      </c>
      <c r="C52" s="142"/>
      <c r="D52" s="142"/>
      <c r="E52" s="142"/>
      <c r="F52" s="143"/>
      <c r="G52" s="144">
        <f>SUM(G42:G51)</f>
        <v>2252900</v>
      </c>
    </row>
    <row r="53" spans="1:7" ht="12" customHeight="1">
      <c r="A53" s="2"/>
      <c r="B53" s="52"/>
      <c r="C53" s="53"/>
      <c r="D53" s="53"/>
      <c r="E53" s="68"/>
      <c r="F53" s="54"/>
      <c r="G53" s="54"/>
    </row>
    <row r="54" spans="1:7" ht="12" customHeight="1">
      <c r="A54" s="5"/>
      <c r="B54" s="41" t="s">
        <v>76</v>
      </c>
      <c r="C54" s="42"/>
      <c r="D54" s="43"/>
      <c r="E54" s="43"/>
      <c r="F54" s="44"/>
      <c r="G54" s="44"/>
    </row>
    <row r="55" spans="1:7" ht="24" customHeight="1">
      <c r="A55" s="5"/>
      <c r="B55" s="55" t="s">
        <v>77</v>
      </c>
      <c r="C55" s="56" t="s">
        <v>54</v>
      </c>
      <c r="D55" s="56" t="s">
        <v>55</v>
      </c>
      <c r="E55" s="55" t="s">
        <v>28</v>
      </c>
      <c r="F55" s="56" t="s">
        <v>29</v>
      </c>
      <c r="G55" s="55" t="s">
        <v>30</v>
      </c>
    </row>
    <row r="56" spans="1:7" ht="12.75" customHeight="1">
      <c r="A56" s="26"/>
      <c r="B56" s="13" t="s">
        <v>78</v>
      </c>
      <c r="C56" s="63" t="s">
        <v>79</v>
      </c>
      <c r="D56" s="65">
        <v>1</v>
      </c>
      <c r="E56" s="34" t="s">
        <v>34</v>
      </c>
      <c r="F56" s="69">
        <v>700000</v>
      </c>
      <c r="G56" s="65">
        <f>F56*D56</f>
        <v>700000</v>
      </c>
    </row>
    <row r="57" spans="1:7" ht="12.75" customHeight="1">
      <c r="A57" s="26"/>
      <c r="B57" s="13" t="s">
        <v>80</v>
      </c>
      <c r="C57" s="63" t="s">
        <v>79</v>
      </c>
      <c r="D57" s="134">
        <v>1</v>
      </c>
      <c r="E57" s="34" t="s">
        <v>81</v>
      </c>
      <c r="F57" s="19">
        <v>250000</v>
      </c>
      <c r="G57" s="65">
        <f>F57*D57</f>
        <v>250000</v>
      </c>
    </row>
    <row r="58" spans="1:7" ht="12.75" customHeight="1">
      <c r="A58" s="26"/>
      <c r="B58" s="13" t="s">
        <v>82</v>
      </c>
      <c r="C58" s="63" t="s">
        <v>79</v>
      </c>
      <c r="D58" s="134">
        <v>75</v>
      </c>
      <c r="E58" s="34" t="s">
        <v>83</v>
      </c>
      <c r="F58" s="19">
        <v>3500</v>
      </c>
      <c r="G58" s="65">
        <f>F58*D58</f>
        <v>262500</v>
      </c>
    </row>
    <row r="59" spans="1:7" ht="19.5" customHeight="1">
      <c r="A59" s="26"/>
      <c r="B59" s="70" t="s">
        <v>84</v>
      </c>
      <c r="C59" s="67"/>
      <c r="D59" s="65"/>
      <c r="E59" s="71"/>
      <c r="F59" s="69"/>
      <c r="G59" s="65"/>
    </row>
    <row r="60" spans="1:7" ht="13.5" customHeight="1">
      <c r="A60" s="5"/>
      <c r="B60" s="72" t="s">
        <v>85</v>
      </c>
      <c r="C60" s="73"/>
      <c r="D60" s="73"/>
      <c r="E60" s="73"/>
      <c r="F60" s="74"/>
      <c r="G60" s="75">
        <f>SUM(G56:G58)</f>
        <v>1212500</v>
      </c>
    </row>
    <row r="61" spans="1:7" ht="12" customHeight="1">
      <c r="A61" s="2"/>
      <c r="B61" s="92"/>
      <c r="C61" s="92"/>
      <c r="D61" s="92"/>
      <c r="E61" s="92"/>
      <c r="F61" s="93"/>
      <c r="G61" s="93"/>
    </row>
    <row r="62" spans="1:7" ht="12" customHeight="1">
      <c r="A62" s="89"/>
      <c r="B62" s="94" t="s">
        <v>86</v>
      </c>
      <c r="C62" s="95"/>
      <c r="D62" s="95"/>
      <c r="E62" s="95"/>
      <c r="F62" s="95"/>
      <c r="G62" s="96">
        <f>G27+G37+G52+G60</f>
        <v>4561900</v>
      </c>
    </row>
    <row r="63" spans="1:7" ht="12" customHeight="1">
      <c r="A63" s="89"/>
      <c r="B63" s="97" t="s">
        <v>87</v>
      </c>
      <c r="C63" s="77"/>
      <c r="D63" s="77"/>
      <c r="E63" s="77"/>
      <c r="F63" s="77"/>
      <c r="G63" s="98">
        <f>G62*0.05</f>
        <v>228095</v>
      </c>
    </row>
    <row r="64" spans="1:7" ht="12" customHeight="1">
      <c r="A64" s="89"/>
      <c r="B64" s="99" t="s">
        <v>88</v>
      </c>
      <c r="C64" s="76"/>
      <c r="D64" s="76"/>
      <c r="E64" s="76"/>
      <c r="F64" s="76"/>
      <c r="G64" s="100">
        <f>G63+G62</f>
        <v>4789995</v>
      </c>
    </row>
    <row r="65" spans="1:7" ht="12" customHeight="1">
      <c r="A65" s="89"/>
      <c r="B65" s="97" t="s">
        <v>89</v>
      </c>
      <c r="C65" s="77"/>
      <c r="D65" s="77"/>
      <c r="E65" s="77"/>
      <c r="F65" s="77"/>
      <c r="G65" s="98">
        <f>G12</f>
        <v>17500000</v>
      </c>
    </row>
    <row r="66" spans="1:7" ht="12" customHeight="1">
      <c r="A66" s="89"/>
      <c r="B66" s="101" t="s">
        <v>90</v>
      </c>
      <c r="C66" s="102"/>
      <c r="D66" s="102"/>
      <c r="E66" s="102"/>
      <c r="F66" s="102"/>
      <c r="G66" s="103">
        <f>G65-G64</f>
        <v>12710005</v>
      </c>
    </row>
    <row r="67" spans="1:7" ht="12" customHeight="1">
      <c r="A67" s="89"/>
      <c r="B67" s="90" t="s">
        <v>91</v>
      </c>
      <c r="C67" s="91"/>
      <c r="D67" s="91"/>
      <c r="E67" s="91"/>
      <c r="F67" s="91"/>
      <c r="G67" s="86"/>
    </row>
    <row r="68" spans="1:7" ht="12.75" customHeight="1" thickBot="1">
      <c r="A68" s="89"/>
      <c r="B68" s="104"/>
      <c r="C68" s="91"/>
      <c r="D68" s="91"/>
      <c r="E68" s="91"/>
      <c r="F68" s="91"/>
      <c r="G68" s="86"/>
    </row>
    <row r="69" spans="1:7" ht="12" customHeight="1">
      <c r="A69" s="89"/>
      <c r="B69" s="116" t="s">
        <v>92</v>
      </c>
      <c r="C69" s="117"/>
      <c r="D69" s="117"/>
      <c r="E69" s="117"/>
      <c r="F69" s="118"/>
      <c r="G69" s="86"/>
    </row>
    <row r="70" spans="1:7" ht="12" customHeight="1">
      <c r="A70" s="89"/>
      <c r="B70" s="119" t="s">
        <v>93</v>
      </c>
      <c r="C70" s="88"/>
      <c r="D70" s="88"/>
      <c r="E70" s="88"/>
      <c r="F70" s="120"/>
      <c r="G70" s="86"/>
    </row>
    <row r="71" spans="1:7" ht="12" customHeight="1">
      <c r="A71" s="89"/>
      <c r="B71" s="119" t="s">
        <v>94</v>
      </c>
      <c r="C71" s="88"/>
      <c r="D71" s="88"/>
      <c r="E71" s="88"/>
      <c r="F71" s="120"/>
      <c r="G71" s="86"/>
    </row>
    <row r="72" spans="1:7" ht="12" customHeight="1">
      <c r="A72" s="89"/>
      <c r="B72" s="119" t="s">
        <v>95</v>
      </c>
      <c r="C72" s="88"/>
      <c r="D72" s="88"/>
      <c r="E72" s="88"/>
      <c r="F72" s="120"/>
      <c r="G72" s="86"/>
    </row>
    <row r="73" spans="1:7" ht="12" customHeight="1">
      <c r="A73" s="89"/>
      <c r="B73" s="119" t="s">
        <v>96</v>
      </c>
      <c r="C73" s="88"/>
      <c r="D73" s="88"/>
      <c r="E73" s="88"/>
      <c r="F73" s="120"/>
      <c r="G73" s="86"/>
    </row>
    <row r="74" spans="1:7" ht="12" customHeight="1">
      <c r="A74" s="89"/>
      <c r="B74" s="119" t="s">
        <v>97</v>
      </c>
      <c r="C74" s="88"/>
      <c r="D74" s="88"/>
      <c r="E74" s="88"/>
      <c r="F74" s="120"/>
      <c r="G74" s="86"/>
    </row>
    <row r="75" spans="1:7" ht="12.75" customHeight="1" thickBot="1">
      <c r="A75" s="89"/>
      <c r="B75" s="121" t="s">
        <v>98</v>
      </c>
      <c r="C75" s="122"/>
      <c r="D75" s="122"/>
      <c r="E75" s="122"/>
      <c r="F75" s="123"/>
      <c r="G75" s="86"/>
    </row>
    <row r="76" spans="1:7" ht="12.75" customHeight="1">
      <c r="A76" s="89"/>
      <c r="B76" s="114"/>
      <c r="C76" s="88"/>
      <c r="D76" s="88"/>
      <c r="E76" s="88"/>
      <c r="F76" s="88"/>
      <c r="G76" s="86"/>
    </row>
    <row r="77" spans="1:7" ht="15" customHeight="1" thickBot="1">
      <c r="A77" s="89"/>
      <c r="B77" s="150" t="s">
        <v>99</v>
      </c>
      <c r="C77" s="151"/>
      <c r="D77" s="113"/>
      <c r="E77" s="79"/>
      <c r="F77" s="79"/>
      <c r="G77" s="86"/>
    </row>
    <row r="78" spans="1:7" ht="12" customHeight="1">
      <c r="A78" s="89"/>
      <c r="B78" s="106" t="s">
        <v>77</v>
      </c>
      <c r="C78" s="80" t="s">
        <v>100</v>
      </c>
      <c r="D78" s="107" t="s">
        <v>101</v>
      </c>
      <c r="E78" s="79"/>
      <c r="F78" s="79"/>
      <c r="G78" s="86"/>
    </row>
    <row r="79" spans="1:7" ht="12" customHeight="1">
      <c r="A79" s="89"/>
      <c r="B79" s="108" t="s">
        <v>102</v>
      </c>
      <c r="C79" s="81">
        <f>G27</f>
        <v>976500</v>
      </c>
      <c r="D79" s="109">
        <f>(C79/C85)</f>
        <v>0.20386242574365945</v>
      </c>
      <c r="E79" s="79"/>
      <c r="F79" s="79"/>
      <c r="G79" s="86"/>
    </row>
    <row r="80" spans="1:7" ht="12" customHeight="1">
      <c r="A80" s="89"/>
      <c r="B80" s="108" t="s">
        <v>103</v>
      </c>
      <c r="C80" s="82">
        <f>G32</f>
        <v>0</v>
      </c>
      <c r="D80" s="109">
        <v>0</v>
      </c>
      <c r="E80" s="79"/>
      <c r="F80" s="79"/>
      <c r="G80" s="86"/>
    </row>
    <row r="81" spans="1:7" ht="12" customHeight="1">
      <c r="A81" s="89"/>
      <c r="B81" s="108" t="s">
        <v>104</v>
      </c>
      <c r="C81" s="81">
        <f>G37</f>
        <v>120000</v>
      </c>
      <c r="D81" s="109">
        <f>(C81/C85)</f>
        <v>2.5052218217346781E-2</v>
      </c>
      <c r="E81" s="79"/>
      <c r="F81" s="79"/>
      <c r="G81" s="86"/>
    </row>
    <row r="82" spans="1:7" ht="12" customHeight="1">
      <c r="A82" s="89"/>
      <c r="B82" s="108" t="s">
        <v>53</v>
      </c>
      <c r="C82" s="81">
        <f>G52</f>
        <v>2252900</v>
      </c>
      <c r="D82" s="109">
        <f>(C82/C85)</f>
        <v>0.47033452018217137</v>
      </c>
      <c r="E82" s="79"/>
      <c r="F82" s="79"/>
      <c r="G82" s="86"/>
    </row>
    <row r="83" spans="1:7" ht="12" customHeight="1">
      <c r="A83" s="89"/>
      <c r="B83" s="108" t="s">
        <v>105</v>
      </c>
      <c r="C83" s="83">
        <f>G60</f>
        <v>1212500</v>
      </c>
      <c r="D83" s="109">
        <f>(C83/C85)</f>
        <v>0.25313178823777477</v>
      </c>
      <c r="E83" s="85"/>
      <c r="F83" s="85"/>
      <c r="G83" s="86"/>
    </row>
    <row r="84" spans="1:7" ht="12" customHeight="1">
      <c r="A84" s="89"/>
      <c r="B84" s="108" t="s">
        <v>106</v>
      </c>
      <c r="C84" s="83">
        <f>G63</f>
        <v>228095</v>
      </c>
      <c r="D84" s="109">
        <f>(C84/C85)</f>
        <v>4.7619047619047616E-2</v>
      </c>
      <c r="E84" s="85"/>
      <c r="F84" s="85"/>
      <c r="G84" s="86"/>
    </row>
    <row r="85" spans="1:7" ht="12.75" customHeight="1" thickBot="1">
      <c r="A85" s="89"/>
      <c r="B85" s="110" t="s">
        <v>107</v>
      </c>
      <c r="C85" s="111">
        <f>SUM(C79:C84)</f>
        <v>4789995</v>
      </c>
      <c r="D85" s="112">
        <f>SUM(D79:D84)</f>
        <v>1</v>
      </c>
      <c r="E85" s="85"/>
      <c r="F85" s="85"/>
      <c r="G85" s="86"/>
    </row>
    <row r="86" spans="1:7" ht="12" customHeight="1">
      <c r="A86" s="89"/>
      <c r="B86" s="104"/>
      <c r="C86" s="91"/>
      <c r="D86" s="91"/>
      <c r="E86" s="91"/>
      <c r="F86" s="91"/>
      <c r="G86" s="86"/>
    </row>
    <row r="87" spans="1:7" ht="12.75" customHeight="1">
      <c r="A87" s="89"/>
      <c r="B87" s="105"/>
      <c r="C87" s="91"/>
      <c r="D87" s="91"/>
      <c r="E87" s="91"/>
      <c r="F87" s="91"/>
      <c r="G87" s="86"/>
    </row>
    <row r="88" spans="1:7" ht="12" customHeight="1" thickBot="1">
      <c r="A88" s="78"/>
      <c r="B88" s="125"/>
      <c r="C88" s="126" t="s">
        <v>108</v>
      </c>
      <c r="D88" s="127"/>
      <c r="E88" s="128"/>
      <c r="F88" s="84"/>
      <c r="G88" s="86"/>
    </row>
    <row r="89" spans="1:7" ht="12" customHeight="1">
      <c r="A89" s="89"/>
      <c r="B89" s="129" t="s">
        <v>109</v>
      </c>
      <c r="C89" s="130">
        <v>34000</v>
      </c>
      <c r="D89" s="130">
        <v>35000</v>
      </c>
      <c r="E89" s="131">
        <v>36000</v>
      </c>
      <c r="F89" s="124"/>
      <c r="G89" s="87"/>
    </row>
    <row r="90" spans="1:7" ht="12.75" customHeight="1" thickBot="1">
      <c r="A90" s="89"/>
      <c r="B90" s="110" t="s">
        <v>110</v>
      </c>
      <c r="C90" s="111">
        <f>(G64/C89)</f>
        <v>140.88220588235293</v>
      </c>
      <c r="D90" s="111">
        <f>(G64/D89)</f>
        <v>136.857</v>
      </c>
      <c r="E90" s="132">
        <f>(G64/E89)</f>
        <v>133.05541666666667</v>
      </c>
      <c r="F90" s="124"/>
      <c r="G90" s="87"/>
    </row>
    <row r="91" spans="1:7" ht="15.6" customHeight="1">
      <c r="A91" s="89"/>
      <c r="B91" s="115" t="s">
        <v>111</v>
      </c>
      <c r="C91" s="88"/>
      <c r="D91" s="88"/>
      <c r="E91" s="88"/>
      <c r="F91" s="88"/>
      <c r="G91" s="88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2022-06-29T15:50:51Z</dcterms:modified>
  <cp:category/>
  <cp:contentStatus/>
</cp:coreProperties>
</file>