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28" documentId="8_{5934592E-7FB6-4413-8B6E-55574EFC6A39}" xr6:coauthVersionLast="47" xr6:coauthVersionMax="47" xr10:uidLastSave="{800944CE-2DE5-42F1-9300-F31FEB6D8AB7}"/>
  <bookViews>
    <workbookView xWindow="-108" yWindow="-108" windowWidth="23256" windowHeight="12456" xr2:uid="{00000000-000D-0000-FFFF-FFFF00000000}"/>
  </bookViews>
  <sheets>
    <sheet name="Locoto-Roco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4" i="1" l="1"/>
  <c r="F53" i="1"/>
  <c r="G53" i="1" s="1"/>
  <c r="F52" i="1"/>
  <c r="G52" i="1" s="1"/>
  <c r="F51" i="1"/>
  <c r="G51" i="1" s="1"/>
  <c r="G55" i="1"/>
  <c r="G54" i="1"/>
  <c r="G50" i="1"/>
  <c r="G49" i="1"/>
  <c r="G30" i="1"/>
  <c r="G29" i="1"/>
  <c r="G28" i="1"/>
  <c r="G27" i="1"/>
  <c r="G26" i="1"/>
  <c r="G25" i="1"/>
  <c r="G24" i="1"/>
  <c r="G23" i="1"/>
  <c r="G22" i="1"/>
  <c r="G21" i="1"/>
  <c r="G12" i="1"/>
  <c r="G61" i="1" l="1"/>
  <c r="G60" i="1"/>
  <c r="G59" i="1"/>
  <c r="G58" i="1"/>
  <c r="G57" i="1"/>
  <c r="G56" i="1"/>
  <c r="G41" i="1"/>
  <c r="G42" i="1"/>
  <c r="G43" i="1"/>
  <c r="G40" i="1"/>
  <c r="G67" i="1" l="1"/>
  <c r="G66" i="1"/>
  <c r="G68" i="1" l="1"/>
  <c r="G31" i="1" l="1"/>
  <c r="G44" i="1" l="1"/>
  <c r="C91" i="1" l="1"/>
  <c r="C89" i="1"/>
  <c r="G73" i="1"/>
  <c r="C87" i="1" l="1"/>
  <c r="G62" i="1"/>
  <c r="C90" i="1" s="1"/>
  <c r="G70" i="1" l="1"/>
  <c r="G71" i="1" s="1"/>
  <c r="G72" i="1" l="1"/>
  <c r="D98" i="1" s="1"/>
  <c r="C92" i="1"/>
  <c r="E98" i="1" l="1"/>
  <c r="C98" i="1"/>
  <c r="G74" i="1"/>
  <c r="C93" i="1"/>
  <c r="D90" i="1" l="1"/>
  <c r="D89" i="1"/>
  <c r="D91" i="1"/>
  <c r="D87" i="1"/>
  <c r="D92" i="1"/>
  <c r="D93" i="1" l="1"/>
</calcChain>
</file>

<file path=xl/sharedStrings.xml><?xml version="1.0" encoding="utf-8"?>
<sst xmlns="http://schemas.openxmlformats.org/spreadsheetml/2006/main" count="177" uniqueCount="123">
  <si>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</si>
  <si>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</si>
  <si>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</si>
  <si>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</si>
  <si>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</si>
  <si>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</si>
  <si>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</si>
  <si>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</si>
  <si>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</si>
  <si>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</si>
  <si>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</si>
  <si>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</si>
  <si>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</si>
  <si>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</si>
  <si>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</si>
  <si>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</si>
  <si>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</si>
  <si>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</si>
  <si>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</si>
  <si>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</si>
  <si>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</si>
  <si>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</si>
  <si>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</si>
  <si>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</si>
  <si>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</si>
  <si>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</si>
  <si>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</si>
  <si>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</si>
  <si>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</si>
  <si>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</si>
  <si>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</si>
  <si>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</si>
  <si>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</si>
  <si>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</si>
  <si>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</si>
  <si>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</si>
  <si>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</si>
  <si>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</si>
  <si>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</si>
  <si>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</si>
  <si>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</si>
  <si>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</si>
  <si>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</si>
  <si>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</si>
  <si>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</si>
  <si>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</si>
  <si>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</si>
  <si>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</si>
  <si>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</si>
  <si>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</si>
  <si>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</si>
  <si>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</si>
  <si>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</si>
  <si>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</si>
  <si>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</si>
  <si>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</si>
  <si>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</si>
  <si>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</si>
  <si>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</si>
  <si>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</si>
  <si>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</si>
  <si>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</si>
  <si>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Preparación suelo</t>
  </si>
  <si>
    <t>Urea</t>
  </si>
  <si>
    <t>Fitolin (F)</t>
  </si>
  <si>
    <t>Arica Y Parinacota</t>
  </si>
  <si>
    <t xml:space="preserve">Arica  </t>
  </si>
  <si>
    <t>junio-octubre</t>
  </si>
  <si>
    <t>Furadan 10 G (F)</t>
  </si>
  <si>
    <t>marzo</t>
  </si>
  <si>
    <t>u</t>
  </si>
  <si>
    <t>PRECIO ESPERADO ($/kg)</t>
  </si>
  <si>
    <t>Costo unitario ($/kilos) (*)</t>
  </si>
  <si>
    <t>septiembre de 2021</t>
  </si>
  <si>
    <t>Nitrato de Potasio</t>
  </si>
  <si>
    <t>Nitrato de Magnesio</t>
  </si>
  <si>
    <t>Superfosfato Triple</t>
  </si>
  <si>
    <t>Materia orgánica (guano)</t>
  </si>
  <si>
    <t>abril-octubre</t>
  </si>
  <si>
    <t>febrero-marzo</t>
  </si>
  <si>
    <t>abril-junio</t>
  </si>
  <si>
    <t>mayo-septbre</t>
  </si>
  <si>
    <t>abril-agosto</t>
  </si>
  <si>
    <t>Preparación almácigo</t>
  </si>
  <si>
    <t>Trasplante</t>
  </si>
  <si>
    <t>Replante</t>
  </si>
  <si>
    <t>Aplicación agroquímicos</t>
  </si>
  <si>
    <t>Limpieza y selección</t>
  </si>
  <si>
    <t>abril-mayo</t>
  </si>
  <si>
    <t xml:space="preserve">febrero 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</si>
  <si>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</si>
  <si>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</si>
  <si>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</si>
  <si>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</si>
  <si>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</si>
  <si>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</si>
  <si>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</si>
  <si>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abril</t>
  </si>
  <si>
    <t>Riego y fertirrigación</t>
  </si>
  <si>
    <t xml:space="preserve">u </t>
  </si>
  <si>
    <t>$/ha</t>
  </si>
  <si>
    <t>Cinta de riego</t>
  </si>
  <si>
    <t>Alto</t>
  </si>
  <si>
    <t>Tractor/Rotovador</t>
  </si>
  <si>
    <t>junio-octbre</t>
  </si>
  <si>
    <t>mayo</t>
  </si>
  <si>
    <t>RENDIMIENTO (kG/Há.)</t>
  </si>
  <si>
    <t>Aplicación guano</t>
  </si>
  <si>
    <t>Cosecha y embalado</t>
  </si>
  <si>
    <t>Semillas (lata 25.000 un)</t>
  </si>
  <si>
    <t>Dimetoato 40%ec (I)</t>
  </si>
  <si>
    <t>Selecron 720EC (I)</t>
  </si>
  <si>
    <t>Cajas plateneras</t>
  </si>
  <si>
    <t>ROCOTO- LOCOTO</t>
  </si>
  <si>
    <t>Nativo</t>
  </si>
  <si>
    <t>Azapa- Chaca- Vitor- P Concordia</t>
  </si>
  <si>
    <t>Noviembre</t>
  </si>
  <si>
    <t>Preparación de semillas</t>
  </si>
  <si>
    <t>abril-noviembre</t>
  </si>
  <si>
    <t>mayo-octubre</t>
  </si>
  <si>
    <t>octubre-noviembre</t>
  </si>
  <si>
    <t>noviembre</t>
  </si>
  <si>
    <t>Clorpirifos 48% 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</si>
</sst>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1" fillId="0" borderId="0" applyFont="0" applyFill="0" applyBorder="0" applyAlignment="0" applyProtection="0"/>
  </cellStyleXfs>
  <cellXfs count="128">
    <xf numFmtId="0" fontId="0" fillId="0" borderId="0" xfId="0" applyFont="1" applyAlignment="1"/>
    <xf numFmtId="41" fontId="0" fillId="2" borderId="1" xfId="1" applyFont="1" applyFill="1" applyBorder="1" applyAlignment="1"/>
    <xf numFmtId="41" fontId="0" fillId="0" borderId="0" xfId="1" applyFont="1" applyAlignment="1"/>
    <xf numFmtId="41" fontId="0" fillId="2" borderId="2" xfId="1" applyFont="1" applyFill="1" applyBorder="1" applyAlignment="1"/>
    <xf numFmtId="41" fontId="0" fillId="2" borderId="3" xfId="1" applyFont="1" applyFill="1" applyBorder="1" applyAlignment="1"/>
    <xf numFmtId="41" fontId="1" fillId="2" borderId="4" xfId="1" applyFont="1" applyFill="1" applyBorder="1" applyAlignment="1">
      <alignment horizontal="justify" vertical="justify"/>
    </xf>
    <xf numFmtId="41" fontId="2" fillId="3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/>
    </xf>
    <xf numFmtId="41" fontId="1" fillId="2" borderId="7" xfId="1" applyFont="1" applyFill="1" applyBorder="1" applyAlignment="1"/>
    <xf numFmtId="41" fontId="3" fillId="3" borderId="6" xfId="1" applyFont="1" applyFill="1" applyBorder="1" applyAlignment="1">
      <alignment vertical="center" wrapText="1"/>
    </xf>
    <xf numFmtId="41" fontId="3" fillId="4" borderId="6" xfId="1" applyFont="1" applyFill="1" applyBorder="1" applyAlignment="1">
      <alignment vertical="center" wrapText="1"/>
    </xf>
    <xf numFmtId="41" fontId="1" fillId="0" borderId="0" xfId="1" applyFont="1" applyAlignment="1">
      <alignment horizontal="justify" vertical="justify"/>
    </xf>
    <xf numFmtId="41" fontId="1" fillId="2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/>
    </xf>
    <xf numFmtId="41" fontId="1" fillId="2" borderId="6" xfId="1" applyFont="1" applyFill="1" applyBorder="1" applyAlignment="1">
      <alignment vertical="center"/>
    </xf>
    <xf numFmtId="41" fontId="1" fillId="2" borderId="1" xfId="1" applyFont="1" applyFill="1" applyBorder="1" applyAlignment="1">
      <alignment horizontal="justify" vertical="justify"/>
    </xf>
    <xf numFmtId="41" fontId="1" fillId="2" borderId="8" xfId="1" applyFont="1" applyFill="1" applyBorder="1" applyAlignment="1">
      <alignment horizontal="justify" vertical="justify" wrapText="1"/>
    </xf>
    <xf numFmtId="41" fontId="1" fillId="2" borderId="9" xfId="1" applyFont="1" applyFill="1" applyBorder="1" applyAlignment="1">
      <alignment horizontal="justify" vertical="justify"/>
    </xf>
    <xf numFmtId="41" fontId="1" fillId="2" borderId="3" xfId="1" applyFont="1" applyFill="1" applyBorder="1" applyAlignment="1">
      <alignment horizontal="justify" vertical="justify"/>
    </xf>
    <xf numFmtId="41" fontId="1" fillId="2" borderId="9" xfId="1" applyFont="1" applyFill="1" applyBorder="1" applyAlignment="1">
      <alignment horizontal="justify" vertical="justify" wrapText="1"/>
    </xf>
    <xf numFmtId="41" fontId="1" fillId="2" borderId="10" xfId="1" applyFont="1" applyFill="1" applyBorder="1" applyAlignment="1">
      <alignment horizontal="justify" vertical="justify"/>
    </xf>
    <xf numFmtId="41" fontId="4" fillId="3" borderId="6" xfId="1" applyFont="1" applyFill="1" applyBorder="1" applyAlignment="1">
      <alignment horizontal="justify" vertical="justify"/>
    </xf>
    <xf numFmtId="41" fontId="4" fillId="4" borderId="6" xfId="1" applyFont="1" applyFill="1" applyBorder="1" applyAlignment="1">
      <alignment horizontal="justify" vertical="justify"/>
    </xf>
    <xf numFmtId="41" fontId="1" fillId="2" borderId="11" xfId="1" applyFont="1" applyFill="1" applyBorder="1" applyAlignment="1">
      <alignment horizontal="justify" vertical="justify"/>
    </xf>
    <xf numFmtId="41" fontId="1" fillId="2" borderId="12" xfId="1" applyFont="1" applyFill="1" applyBorder="1" applyAlignment="1">
      <alignment horizontal="justify" vertical="justify"/>
    </xf>
    <xf numFmtId="41" fontId="2" fillId="5" borderId="13" xfId="1" applyFont="1" applyFill="1" applyBorder="1" applyAlignment="1">
      <alignment horizontal="justify" vertical="justify"/>
    </xf>
    <xf numFmtId="41" fontId="1" fillId="2" borderId="14" xfId="1" applyFont="1" applyFill="1" applyBorder="1" applyAlignment="1">
      <alignment horizontal="justify" vertical="justify"/>
    </xf>
    <xf numFmtId="41" fontId="2" fillId="3" borderId="6" xfId="1" applyFont="1" applyFill="1" applyBorder="1" applyAlignment="1">
      <alignment horizontal="justify" vertical="justify" wrapText="1"/>
    </xf>
    <xf numFmtId="41" fontId="5" fillId="0" borderId="54" xfId="1" applyFont="1" applyFill="1" applyBorder="1"/>
    <xf numFmtId="41" fontId="5" fillId="0" borderId="54" xfId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horizontal="justify" vertical="justify"/>
    </xf>
    <xf numFmtId="41" fontId="3" fillId="3" borderId="6" xfId="1" applyFont="1" applyFill="1" applyBorder="1" applyAlignment="1">
      <alignment horizontal="right" vertical="justify"/>
    </xf>
    <xf numFmtId="41" fontId="2" fillId="5" borderId="15" xfId="1" applyFont="1" applyFill="1" applyBorder="1" applyAlignment="1">
      <alignment horizontal="justify" vertical="justify"/>
    </xf>
    <xf numFmtId="41" fontId="1" fillId="2" borderId="16" xfId="1" applyFont="1" applyFill="1" applyBorder="1" applyAlignment="1">
      <alignment horizontal="justify" vertical="justify"/>
    </xf>
    <xf numFmtId="41" fontId="1" fillId="2" borderId="2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 wrapText="1"/>
    </xf>
    <xf numFmtId="41" fontId="1" fillId="2" borderId="15" xfId="1" applyFont="1" applyFill="1" applyBorder="1" applyAlignment="1">
      <alignment horizontal="justify" vertical="justify"/>
    </xf>
    <xf numFmtId="41" fontId="3" fillId="3" borderId="15" xfId="1" applyFont="1" applyFill="1" applyBorder="1" applyAlignment="1">
      <alignment horizontal="justify" vertical="justify"/>
    </xf>
    <xf numFmtId="41" fontId="1" fillId="2" borderId="17" xfId="1" applyFont="1" applyFill="1" applyBorder="1" applyAlignment="1">
      <alignment horizontal="justify" vertical="justify"/>
    </xf>
    <xf numFmtId="41" fontId="1" fillId="2" borderId="18" xfId="1" applyFont="1" applyFill="1" applyBorder="1" applyAlignment="1">
      <alignment horizontal="justify" vertical="justify"/>
    </xf>
    <xf numFmtId="41" fontId="2" fillId="3" borderId="55" xfId="1" applyFont="1" applyFill="1" applyBorder="1" applyAlignment="1">
      <alignment horizontal="justify" vertical="justify"/>
    </xf>
    <xf numFmtId="41" fontId="2" fillId="3" borderId="55" xfId="1" applyFont="1" applyFill="1" applyBorder="1" applyAlignment="1">
      <alignment horizontal="justify" vertical="justify" wrapText="1"/>
    </xf>
    <xf numFmtId="41" fontId="1" fillId="2" borderId="24" xfId="1" applyFont="1" applyFill="1" applyBorder="1" applyAlignment="1">
      <alignment horizontal="justify" vertical="justify"/>
    </xf>
    <xf numFmtId="41" fontId="1" fillId="2" borderId="54" xfId="1" applyFont="1" applyFill="1" applyBorder="1" applyAlignment="1">
      <alignment horizontal="left" vertical="center" wrapText="1"/>
    </xf>
    <xf numFmtId="41" fontId="1" fillId="2" borderId="54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horizontal="left" vertical="center" wrapText="1"/>
    </xf>
    <xf numFmtId="41" fontId="1" fillId="0" borderId="54" xfId="1" applyFont="1" applyBorder="1" applyAlignment="1">
      <alignment horizontal="left" vertical="center"/>
    </xf>
    <xf numFmtId="41" fontId="1" fillId="0" borderId="54" xfId="1" applyFont="1" applyBorder="1" applyAlignment="1">
      <alignment horizontal="right" vertical="center"/>
    </xf>
    <xf numFmtId="41" fontId="3" fillId="3" borderId="56" xfId="1" applyFont="1" applyFill="1" applyBorder="1" applyAlignment="1">
      <alignment horizontal="justify" vertical="justify"/>
    </xf>
    <xf numFmtId="41" fontId="3" fillId="3" borderId="56" xfId="1" applyFont="1" applyFill="1" applyBorder="1" applyAlignment="1">
      <alignment horizontal="right" vertical="justify"/>
    </xf>
    <xf numFmtId="41" fontId="1" fillId="0" borderId="22" xfId="1" applyFont="1" applyBorder="1" applyAlignment="1">
      <alignment horizontal="justify" vertical="justify"/>
    </xf>
    <xf numFmtId="41" fontId="6" fillId="10" borderId="58" xfId="1" applyFont="1" applyFill="1" applyBorder="1" applyAlignment="1">
      <alignment horizontal="left" vertical="center" wrapText="1"/>
    </xf>
    <xf numFmtId="41" fontId="6" fillId="10" borderId="54" xfId="1" applyFont="1" applyFill="1" applyBorder="1" applyAlignment="1">
      <alignment horizontal="right" vertical="center" wrapText="1"/>
    </xf>
    <xf numFmtId="41" fontId="1" fillId="10" borderId="58" xfId="1" applyFont="1" applyFill="1" applyBorder="1" applyAlignment="1"/>
    <xf numFmtId="41" fontId="1" fillId="10" borderId="54" xfId="1" applyFont="1" applyFill="1" applyBorder="1" applyAlignment="1">
      <alignment horizontal="right" vertical="center"/>
    </xf>
    <xf numFmtId="41" fontId="1" fillId="10" borderId="6" xfId="1" applyFont="1" applyFill="1" applyBorder="1" applyAlignment="1"/>
    <xf numFmtId="41" fontId="1" fillId="10" borderId="6" xfId="1" applyFont="1" applyFill="1" applyBorder="1" applyAlignment="1">
      <alignment horizontal="left"/>
    </xf>
    <xf numFmtId="41" fontId="6" fillId="10" borderId="58" xfId="1" applyFont="1" applyFill="1" applyBorder="1" applyAlignment="1"/>
    <xf numFmtId="41" fontId="1" fillId="10" borderId="6" xfId="1" applyFont="1" applyFill="1" applyBorder="1" applyAlignment="1">
      <alignment horizontal="center"/>
    </xf>
    <xf numFmtId="41" fontId="7" fillId="0" borderId="59" xfId="1" applyFont="1" applyFill="1" applyBorder="1"/>
    <xf numFmtId="41" fontId="5" fillId="0" borderId="54" xfId="1" applyFont="1" applyFill="1" applyBorder="1" applyAlignment="1">
      <alignment horizontal="left"/>
    </xf>
    <xf numFmtId="41" fontId="5" fillId="0" borderId="54" xfId="1" applyFont="1" applyFill="1" applyBorder="1" applyAlignment="1">
      <alignment horizontal="left" wrapText="1"/>
    </xf>
    <xf numFmtId="41" fontId="5" fillId="0" borderId="59" xfId="1" applyFont="1" applyFill="1" applyBorder="1" applyAlignment="1">
      <alignment wrapText="1"/>
    </xf>
    <xf numFmtId="41" fontId="2" fillId="3" borderId="32" xfId="1" applyFont="1" applyFill="1" applyBorder="1" applyAlignment="1">
      <alignment horizontal="justify" vertical="justify" wrapText="1"/>
    </xf>
    <xf numFmtId="41" fontId="2" fillId="3" borderId="32" xfId="1" applyFont="1" applyFill="1" applyBorder="1" applyAlignment="1">
      <alignment horizontal="justify" vertical="justify"/>
    </xf>
    <xf numFmtId="41" fontId="7" fillId="0" borderId="54" xfId="1" applyFont="1" applyFill="1" applyBorder="1" applyAlignment="1">
      <alignment vertical="center"/>
    </xf>
    <xf numFmtId="41" fontId="5" fillId="10" borderId="57" xfId="1" applyFont="1" applyFill="1" applyBorder="1" applyAlignment="1">
      <alignment horizontal="right" vertical="center" wrapText="1"/>
    </xf>
    <xf numFmtId="41" fontId="1" fillId="2" borderId="57" xfId="1" applyFont="1" applyFill="1" applyBorder="1" applyAlignment="1">
      <alignment horizontal="right" vertical="center"/>
    </xf>
    <xf numFmtId="41" fontId="5" fillId="10" borderId="57" xfId="1" applyFont="1" applyFill="1" applyBorder="1" applyAlignment="1">
      <alignment horizontal="right" vertical="center"/>
    </xf>
    <xf numFmtId="41" fontId="1" fillId="2" borderId="54" xfId="1" applyFont="1" applyFill="1" applyBorder="1" applyAlignment="1">
      <alignment horizontal="right" vertical="center"/>
    </xf>
    <xf numFmtId="41" fontId="5" fillId="10" borderId="54" xfId="1" applyFont="1" applyFill="1" applyBorder="1" applyAlignment="1">
      <alignment horizontal="right" vertical="center" wrapText="1"/>
    </xf>
    <xf numFmtId="41" fontId="5" fillId="10" borderId="54" xfId="1" applyFont="1" applyFill="1" applyBorder="1" applyAlignment="1">
      <alignment horizontal="right" vertical="center"/>
    </xf>
    <xf numFmtId="41" fontId="3" fillId="3" borderId="19" xfId="1" applyFont="1" applyFill="1" applyBorder="1" applyAlignment="1">
      <alignment horizontal="justify" vertical="justify"/>
    </xf>
    <xf numFmtId="41" fontId="3" fillId="3" borderId="19" xfId="1" applyFont="1" applyFill="1" applyBorder="1" applyAlignment="1">
      <alignment horizontal="right" vertical="justify"/>
    </xf>
    <xf numFmtId="41" fontId="1" fillId="2" borderId="25" xfId="1" applyFont="1" applyFill="1" applyBorder="1" applyAlignment="1">
      <alignment horizontal="justify" vertical="justify"/>
    </xf>
    <xf numFmtId="41" fontId="2" fillId="5" borderId="26" xfId="1" applyFont="1" applyFill="1" applyBorder="1" applyAlignment="1">
      <alignment horizontal="justify" vertical="justify"/>
    </xf>
    <xf numFmtId="41" fontId="2" fillId="5" borderId="27" xfId="1" applyFont="1" applyFill="1" applyBorder="1" applyAlignment="1">
      <alignment horizontal="justify" vertical="justify"/>
    </xf>
    <xf numFmtId="41" fontId="2" fillId="5" borderId="28" xfId="1" applyFont="1" applyFill="1" applyBorder="1" applyAlignment="1">
      <alignment horizontal="right" vertical="justify"/>
    </xf>
    <xf numFmtId="41" fontId="2" fillId="3" borderId="29" xfId="1" applyFont="1" applyFill="1" applyBorder="1" applyAlignment="1">
      <alignment horizontal="justify" vertical="justify"/>
    </xf>
    <xf numFmtId="41" fontId="2" fillId="3" borderId="30" xfId="1" applyFont="1" applyFill="1" applyBorder="1" applyAlignment="1">
      <alignment horizontal="right" vertical="justify"/>
    </xf>
    <xf numFmtId="41" fontId="2" fillId="5" borderId="29" xfId="1" applyFont="1" applyFill="1" applyBorder="1" applyAlignment="1">
      <alignment horizontal="justify" vertical="justify"/>
    </xf>
    <xf numFmtId="41" fontId="2" fillId="5" borderId="30" xfId="1" applyFont="1" applyFill="1" applyBorder="1" applyAlignment="1">
      <alignment horizontal="right" vertical="justify"/>
    </xf>
    <xf numFmtId="41" fontId="2" fillId="5" borderId="31" xfId="1" applyFont="1" applyFill="1" applyBorder="1" applyAlignment="1">
      <alignment horizontal="justify" vertical="justify"/>
    </xf>
    <xf numFmtId="41" fontId="2" fillId="5" borderId="32" xfId="1" applyFont="1" applyFill="1" applyBorder="1" applyAlignment="1">
      <alignment horizontal="justify" vertical="justify"/>
    </xf>
    <xf numFmtId="41" fontId="2" fillId="6" borderId="33" xfId="1" applyFont="1" applyFill="1" applyBorder="1" applyAlignment="1">
      <alignment horizontal="right" vertical="justify"/>
    </xf>
    <xf numFmtId="41" fontId="1" fillId="2" borderId="22" xfId="1" applyFont="1" applyFill="1" applyBorder="1" applyAlignment="1">
      <alignment horizontal="justify" vertical="justify"/>
    </xf>
    <xf numFmtId="41" fontId="2" fillId="2" borderId="22" xfId="1" applyFont="1" applyFill="1" applyBorder="1" applyAlignment="1">
      <alignment horizontal="justify" vertical="justify"/>
    </xf>
    <xf numFmtId="41" fontId="6" fillId="2" borderId="44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justify" vertical="justify"/>
    </xf>
    <xf numFmtId="41" fontId="1" fillId="2" borderId="46" xfId="1" applyFont="1" applyFill="1" applyBorder="1" applyAlignment="1">
      <alignment horizontal="justify" vertical="justify"/>
    </xf>
    <xf numFmtId="41" fontId="1" fillId="2" borderId="47" xfId="1" applyFont="1" applyFill="1" applyBorder="1" applyAlignment="1">
      <alignment vertical="center"/>
    </xf>
    <xf numFmtId="41" fontId="1" fillId="2" borderId="48" xfId="1" applyFont="1" applyFill="1" applyBorder="1" applyAlignment="1">
      <alignment horizontal="justify" vertical="justify"/>
    </xf>
    <xf numFmtId="41" fontId="1" fillId="2" borderId="49" xfId="1" applyFont="1" applyFill="1" applyBorder="1" applyAlignment="1">
      <alignment vertical="center"/>
    </xf>
    <xf numFmtId="41" fontId="1" fillId="2" borderId="50" xfId="1" applyFont="1" applyFill="1" applyBorder="1" applyAlignment="1">
      <alignment horizontal="justify" vertical="justify"/>
    </xf>
    <xf numFmtId="41" fontId="1" fillId="2" borderId="51" xfId="1" applyFont="1" applyFill="1" applyBorder="1" applyAlignment="1">
      <alignment horizontal="justify" vertical="justify"/>
    </xf>
    <xf numFmtId="41" fontId="10" fillId="9" borderId="41" xfId="1" applyFont="1" applyFill="1" applyBorder="1" applyAlignment="1">
      <alignment horizontal="justify" vertical="justify"/>
    </xf>
    <xf numFmtId="41" fontId="6" fillId="9" borderId="42" xfId="1" applyFont="1" applyFill="1" applyBorder="1" applyAlignment="1">
      <alignment horizontal="justify" vertical="justify"/>
    </xf>
    <xf numFmtId="41" fontId="1" fillId="9" borderId="43" xfId="1" applyFont="1" applyFill="1" applyBorder="1" applyAlignment="1">
      <alignment horizontal="justify" vertical="justify"/>
    </xf>
    <xf numFmtId="41" fontId="1" fillId="7" borderId="22" xfId="1" applyFont="1" applyFill="1" applyBorder="1" applyAlignment="1">
      <alignment horizontal="justify" vertical="justify"/>
    </xf>
    <xf numFmtId="41" fontId="6" fillId="8" borderId="34" xfId="1" applyFont="1" applyFill="1" applyBorder="1" applyAlignment="1">
      <alignment horizontal="justify" vertical="justify"/>
    </xf>
    <xf numFmtId="41" fontId="6" fillId="8" borderId="23" xfId="1" applyFont="1" applyFill="1" applyBorder="1" applyAlignment="1">
      <alignment horizontal="right" vertical="center"/>
    </xf>
    <xf numFmtId="41" fontId="6" fillId="8" borderId="35" xfId="1" applyFont="1" applyFill="1" applyBorder="1" applyAlignment="1">
      <alignment horizontal="right" vertical="center"/>
    </xf>
    <xf numFmtId="41" fontId="6" fillId="2" borderId="36" xfId="1" applyFont="1" applyFill="1" applyBorder="1" applyAlignment="1">
      <alignment horizontal="justify" vertical="justify"/>
    </xf>
    <xf numFmtId="41" fontId="6" fillId="2" borderId="6" xfId="1" applyFont="1" applyFill="1" applyBorder="1" applyAlignment="1">
      <alignment horizontal="right" vertical="center"/>
    </xf>
    <xf numFmtId="41" fontId="1" fillId="2" borderId="37" xfId="1" applyFont="1" applyFill="1" applyBorder="1" applyAlignment="1">
      <alignment horizontal="right" vertical="center"/>
    </xf>
    <xf numFmtId="41" fontId="2" fillId="7" borderId="22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right" vertical="center"/>
    </xf>
    <xf numFmtId="41" fontId="6" fillId="8" borderId="40" xfId="1" applyFont="1" applyFill="1" applyBorder="1" applyAlignment="1">
      <alignment horizontal="right" vertical="center"/>
    </xf>
    <xf numFmtId="41" fontId="3" fillId="2" borderId="22" xfId="1" applyFont="1" applyFill="1" applyBorder="1" applyAlignment="1">
      <alignment horizontal="justify" vertical="justify"/>
    </xf>
    <xf numFmtId="41" fontId="1" fillId="2" borderId="20" xfId="1" applyFont="1" applyFill="1" applyBorder="1" applyAlignment="1">
      <alignment horizontal="justify" vertical="justify"/>
    </xf>
    <xf numFmtId="41" fontId="2" fillId="9" borderId="21" xfId="1" applyFont="1" applyFill="1" applyBorder="1" applyAlignment="1">
      <alignment horizontal="justify" vertical="justify"/>
    </xf>
    <xf numFmtId="41" fontId="10" fillId="9" borderId="22" xfId="1" applyFont="1" applyFill="1" applyBorder="1" applyAlignment="1">
      <alignment horizontal="justify" vertical="justify"/>
    </xf>
    <xf numFmtId="41" fontId="2" fillId="9" borderId="22" xfId="1" applyFont="1" applyFill="1" applyBorder="1" applyAlignment="1">
      <alignment horizontal="justify" vertical="justify"/>
    </xf>
    <xf numFmtId="41" fontId="2" fillId="9" borderId="52" xfId="1" applyFont="1" applyFill="1" applyBorder="1" applyAlignment="1">
      <alignment horizontal="justify" vertical="justify"/>
    </xf>
    <xf numFmtId="41" fontId="2" fillId="7" borderId="21" xfId="1" applyFont="1" applyFill="1" applyBorder="1" applyAlignment="1">
      <alignment horizontal="justify" vertical="justify"/>
    </xf>
    <xf numFmtId="41" fontId="6" fillId="8" borderId="53" xfId="1" applyFont="1" applyFill="1" applyBorder="1" applyAlignment="1">
      <alignment horizontal="left" vertical="justify"/>
    </xf>
    <xf numFmtId="41" fontId="6" fillId="8" borderId="60" xfId="1" applyFont="1" applyFill="1" applyBorder="1" applyAlignment="1">
      <alignment vertical="center"/>
    </xf>
    <xf numFmtId="41" fontId="6" fillId="8" borderId="61" xfId="1" applyFont="1" applyFill="1" applyBorder="1" applyAlignment="1">
      <alignment vertical="center"/>
    </xf>
    <xf numFmtId="41" fontId="6" fillId="7" borderId="22" xfId="1" applyFont="1" applyFill="1" applyBorder="1" applyAlignment="1">
      <alignment horizontal="justify" vertical="justify"/>
    </xf>
    <xf numFmtId="41" fontId="6" fillId="2" borderId="22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justify" vertical="justify"/>
    </xf>
    <xf numFmtId="41" fontId="6" fillId="8" borderId="40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left" vertical="justify"/>
    </xf>
    <xf numFmtId="41" fontId="0" fillId="0" borderId="0" xfId="1" applyFont="1" applyAlignment="1">
      <alignment horizontal="justify" vertical="justify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2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2" customWidth="1"/>
    <col min="2" max="2" width="19.6640625" style="2" customWidth="1"/>
    <col min="3" max="3" width="19.44140625" style="2" customWidth="1"/>
    <col min="4" max="4" width="9.44140625" style="2" customWidth="1"/>
    <col min="5" max="5" width="14.44140625" style="2" customWidth="1"/>
    <col min="6" max="6" width="11" style="2" customWidth="1"/>
    <col min="7" max="7" width="12.44140625" style="2" customWidth="1"/>
    <col min="8" max="255" width="10.88671875" style="2" customWidth="1"/>
    <col min="256" max="16384" width="10.88671875" style="2"/>
  </cols>
  <sheetData>
    <row r="1" spans="1:7" ht="15" customHeight="1" x14ac:dyDescent="0.3">
      <c r="A1" s="1"/>
      <c r="B1" s="1"/>
      <c r="C1" s="1"/>
      <c r="D1" s="1"/>
      <c r="E1" s="1"/>
      <c r="F1" s="1"/>
      <c r="G1" s="1"/>
    </row>
    <row r="2" spans="1:7" ht="15" customHeight="1" x14ac:dyDescent="0.3">
      <c r="A2" s="1"/>
      <c r="B2" s="1"/>
      <c r="C2" s="1"/>
      <c r="D2" s="1"/>
      <c r="E2" s="1"/>
      <c r="F2" s="1"/>
      <c r="G2" s="1"/>
    </row>
    <row r="3" spans="1:7" ht="15" customHeight="1" x14ac:dyDescent="0.3">
      <c r="A3" s="1"/>
      <c r="B3" s="1"/>
      <c r="C3" s="1"/>
      <c r="D3" s="1"/>
      <c r="E3" s="1"/>
      <c r="F3" s="1"/>
      <c r="G3" s="1"/>
    </row>
    <row r="4" spans="1:7" ht="15" customHeight="1" x14ac:dyDescent="0.3">
      <c r="A4" s="1"/>
      <c r="B4" s="1"/>
      <c r="C4" s="1"/>
      <c r="D4" s="1"/>
      <c r="E4" s="1"/>
      <c r="F4" s="1"/>
      <c r="G4" s="1"/>
    </row>
    <row r="5" spans="1:7" ht="15" customHeight="1" x14ac:dyDescent="0.3">
      <c r="A5" s="1"/>
      <c r="B5" s="1"/>
      <c r="C5" s="1"/>
      <c r="D5" s="1"/>
      <c r="E5" s="1"/>
      <c r="F5" s="1"/>
      <c r="G5" s="1"/>
    </row>
    <row r="6" spans="1:7" ht="15" customHeight="1" x14ac:dyDescent="0.3">
      <c r="A6" s="1"/>
      <c r="B6" s="1"/>
      <c r="C6" s="1"/>
      <c r="D6" s="1"/>
      <c r="E6" s="1"/>
      <c r="F6" s="1"/>
      <c r="G6" s="1"/>
    </row>
    <row r="7" spans="1:7" ht="15" customHeight="1" x14ac:dyDescent="0.3">
      <c r="A7" s="1"/>
      <c r="B7" s="1"/>
      <c r="C7" s="1"/>
      <c r="D7" s="1"/>
      <c r="E7" s="1"/>
      <c r="F7" s="1"/>
      <c r="G7" s="1"/>
    </row>
    <row r="8" spans="1:7" ht="15" customHeight="1" x14ac:dyDescent="0.3">
      <c r="A8" s="1"/>
      <c r="B8" s="3"/>
      <c r="C8" s="4"/>
      <c r="D8" s="1"/>
      <c r="E8" s="4"/>
      <c r="F8" s="4"/>
      <c r="G8" s="4"/>
    </row>
    <row r="9" spans="1:7" s="11" customFormat="1" ht="12" customHeight="1" x14ac:dyDescent="0.3">
      <c r="A9" s="5"/>
      <c r="B9" s="6" t="s">
        <v>0</v>
      </c>
      <c r="C9" s="7" t="s">
        <v>113</v>
      </c>
      <c r="D9" s="8"/>
      <c r="E9" s="9" t="s">
        <v>106</v>
      </c>
      <c r="F9" s="10"/>
      <c r="G9" s="7">
        <v>10000</v>
      </c>
    </row>
    <row r="10" spans="1:7" s="11" customFormat="1" ht="26.25" customHeight="1" x14ac:dyDescent="0.3">
      <c r="A10" s="5"/>
      <c r="B10" s="12" t="s">
        <v>1</v>
      </c>
      <c r="C10" s="13" t="s">
        <v>114</v>
      </c>
      <c r="D10" s="8"/>
      <c r="E10" s="14" t="s">
        <v>2</v>
      </c>
      <c r="F10" s="14"/>
      <c r="G10" s="7" t="s">
        <v>73</v>
      </c>
    </row>
    <row r="11" spans="1:7" s="11" customFormat="1" ht="18" customHeight="1" x14ac:dyDescent="0.3">
      <c r="A11" s="5"/>
      <c r="B11" s="12" t="s">
        <v>3</v>
      </c>
      <c r="C11" s="7" t="s">
        <v>102</v>
      </c>
      <c r="D11" s="8"/>
      <c r="E11" s="14" t="s">
        <v>71</v>
      </c>
      <c r="F11" s="14"/>
      <c r="G11" s="7">
        <v>1500</v>
      </c>
    </row>
    <row r="12" spans="1:7" s="11" customFormat="1" ht="11.25" customHeight="1" x14ac:dyDescent="0.3">
      <c r="A12" s="5"/>
      <c r="B12" s="12" t="s">
        <v>4</v>
      </c>
      <c r="C12" s="13" t="s">
        <v>65</v>
      </c>
      <c r="D12" s="8"/>
      <c r="E12" s="15" t="s">
        <v>5</v>
      </c>
      <c r="F12" s="15"/>
      <c r="G12" s="13">
        <f>(G9*G11)</f>
        <v>15000000</v>
      </c>
    </row>
    <row r="13" spans="1:7" s="11" customFormat="1" ht="11.25" customHeight="1" x14ac:dyDescent="0.3">
      <c r="A13" s="5"/>
      <c r="B13" s="12" t="s">
        <v>6</v>
      </c>
      <c r="C13" s="7" t="s">
        <v>66</v>
      </c>
      <c r="D13" s="8"/>
      <c r="E13" s="14" t="s">
        <v>7</v>
      </c>
      <c r="F13" s="14"/>
      <c r="G13" s="7" t="s">
        <v>60</v>
      </c>
    </row>
    <row r="14" spans="1:7" s="11" customFormat="1" ht="13.5" customHeight="1" x14ac:dyDescent="0.3">
      <c r="A14" s="5"/>
      <c r="B14" s="12" t="s">
        <v>8</v>
      </c>
      <c r="C14" s="7" t="s">
        <v>115</v>
      </c>
      <c r="D14" s="8"/>
      <c r="E14" s="14" t="s">
        <v>9</v>
      </c>
      <c r="F14" s="14"/>
      <c r="G14" s="7" t="s">
        <v>116</v>
      </c>
    </row>
    <row r="15" spans="1:7" s="11" customFormat="1" ht="25.5" customHeight="1" x14ac:dyDescent="0.3">
      <c r="A15" s="5"/>
      <c r="B15" s="12" t="s">
        <v>10</v>
      </c>
      <c r="C15" s="7">
        <v>44499</v>
      </c>
      <c r="D15" s="8"/>
      <c r="E15" s="16" t="s">
        <v>11</v>
      </c>
      <c r="F15" s="16"/>
      <c r="G15" s="13" t="s">
        <v>61</v>
      </c>
    </row>
    <row r="16" spans="1:7" s="11" customFormat="1" ht="12" customHeight="1" x14ac:dyDescent="0.3">
      <c r="A16" s="17"/>
      <c r="B16" s="18"/>
      <c r="C16" s="19"/>
      <c r="D16" s="20"/>
      <c r="E16" s="19"/>
      <c r="F16" s="19"/>
      <c r="G16" s="21"/>
    </row>
    <row r="17" spans="1:7" s="11" customFormat="1" ht="12" customHeight="1" x14ac:dyDescent="0.3">
      <c r="A17" s="22"/>
      <c r="B17" s="23" t="s">
        <v>12</v>
      </c>
      <c r="C17" s="24"/>
      <c r="D17" s="24"/>
      <c r="E17" s="24"/>
      <c r="F17" s="24"/>
      <c r="G17" s="24"/>
    </row>
    <row r="18" spans="1:7" s="11" customFormat="1" ht="12" customHeight="1" x14ac:dyDescent="0.3">
      <c r="A18" s="17"/>
      <c r="B18" s="25"/>
      <c r="C18" s="26"/>
      <c r="D18" s="26"/>
      <c r="E18" s="26"/>
      <c r="F18" s="26"/>
      <c r="G18" s="26"/>
    </row>
    <row r="19" spans="1:7" s="11" customFormat="1" ht="12" customHeight="1" x14ac:dyDescent="0.3">
      <c r="A19" s="5"/>
      <c r="B19" s="27" t="s">
        <v>13</v>
      </c>
      <c r="C19" s="28"/>
      <c r="D19" s="20"/>
      <c r="E19" s="20"/>
      <c r="F19" s="20"/>
      <c r="G19" s="20"/>
    </row>
    <row r="20" spans="1:7" s="11" customFormat="1" ht="24" customHeight="1" x14ac:dyDescent="0.3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</row>
    <row r="21" spans="1:7" s="11" customFormat="1" ht="12.75" customHeight="1" x14ac:dyDescent="0.3">
      <c r="A21" s="22"/>
      <c r="B21" s="30" t="s">
        <v>117</v>
      </c>
      <c r="C21" s="13" t="s">
        <v>20</v>
      </c>
      <c r="D21" s="13">
        <v>2</v>
      </c>
      <c r="E21" s="31" t="s">
        <v>89</v>
      </c>
      <c r="F21" s="13">
        <v>35000</v>
      </c>
      <c r="G21" s="13">
        <f t="shared" ref="G21:G30" si="0">(D21*F21)</f>
        <v>70000</v>
      </c>
    </row>
    <row r="22" spans="1:7" s="11" customFormat="1" ht="12.75" customHeight="1" x14ac:dyDescent="0.3">
      <c r="A22" s="22"/>
      <c r="B22" s="30" t="s">
        <v>83</v>
      </c>
      <c r="C22" s="13" t="s">
        <v>20</v>
      </c>
      <c r="D22" s="13">
        <v>2</v>
      </c>
      <c r="E22" s="31" t="s">
        <v>79</v>
      </c>
      <c r="F22" s="13">
        <v>35000</v>
      </c>
      <c r="G22" s="13">
        <f t="shared" si="0"/>
        <v>70000</v>
      </c>
    </row>
    <row r="23" spans="1:7" s="11" customFormat="1" ht="12.75" customHeight="1" x14ac:dyDescent="0.3">
      <c r="A23" s="22"/>
      <c r="B23" s="30" t="s">
        <v>62</v>
      </c>
      <c r="C23" s="13" t="s">
        <v>20</v>
      </c>
      <c r="D23" s="13">
        <v>4</v>
      </c>
      <c r="E23" s="31" t="s">
        <v>97</v>
      </c>
      <c r="F23" s="13">
        <v>35000</v>
      </c>
      <c r="G23" s="13">
        <f t="shared" si="0"/>
        <v>140000</v>
      </c>
    </row>
    <row r="24" spans="1:7" s="11" customFormat="1" ht="12.75" customHeight="1" x14ac:dyDescent="0.3">
      <c r="A24" s="22"/>
      <c r="B24" s="30" t="s">
        <v>84</v>
      </c>
      <c r="C24" s="13" t="s">
        <v>20</v>
      </c>
      <c r="D24" s="13">
        <v>10</v>
      </c>
      <c r="E24" s="31" t="s">
        <v>88</v>
      </c>
      <c r="F24" s="13">
        <v>35000</v>
      </c>
      <c r="G24" s="13">
        <f t="shared" si="0"/>
        <v>350000</v>
      </c>
    </row>
    <row r="25" spans="1:7" s="11" customFormat="1" ht="12.75" customHeight="1" x14ac:dyDescent="0.3">
      <c r="A25" s="22"/>
      <c r="B25" s="30" t="s">
        <v>85</v>
      </c>
      <c r="C25" s="13" t="s">
        <v>20</v>
      </c>
      <c r="D25" s="13">
        <v>1</v>
      </c>
      <c r="E25" s="31" t="s">
        <v>105</v>
      </c>
      <c r="F25" s="13">
        <v>35000</v>
      </c>
      <c r="G25" s="13">
        <f t="shared" si="0"/>
        <v>35000</v>
      </c>
    </row>
    <row r="26" spans="1:7" s="11" customFormat="1" ht="12.75" customHeight="1" x14ac:dyDescent="0.3">
      <c r="A26" s="22"/>
      <c r="B26" s="30" t="s">
        <v>98</v>
      </c>
      <c r="C26" s="13" t="s">
        <v>20</v>
      </c>
      <c r="D26" s="13">
        <v>7</v>
      </c>
      <c r="E26" s="31" t="s">
        <v>118</v>
      </c>
      <c r="F26" s="13">
        <v>35000</v>
      </c>
      <c r="G26" s="13">
        <f t="shared" si="0"/>
        <v>245000</v>
      </c>
    </row>
    <row r="27" spans="1:7" s="11" customFormat="1" ht="12.75" customHeight="1" x14ac:dyDescent="0.3">
      <c r="A27" s="22"/>
      <c r="B27" s="30" t="s">
        <v>107</v>
      </c>
      <c r="C27" s="13" t="s">
        <v>20</v>
      </c>
      <c r="D27" s="13">
        <v>8</v>
      </c>
      <c r="E27" s="31" t="s">
        <v>97</v>
      </c>
      <c r="F27" s="13">
        <v>35000</v>
      </c>
      <c r="G27" s="13">
        <f t="shared" si="0"/>
        <v>280000</v>
      </c>
    </row>
    <row r="28" spans="1:7" s="11" customFormat="1" ht="12.75" customHeight="1" x14ac:dyDescent="0.3">
      <c r="A28" s="22"/>
      <c r="B28" s="30" t="s">
        <v>86</v>
      </c>
      <c r="C28" s="13" t="s">
        <v>20</v>
      </c>
      <c r="D28" s="13">
        <v>6</v>
      </c>
      <c r="E28" s="31" t="s">
        <v>119</v>
      </c>
      <c r="F28" s="13">
        <v>35000</v>
      </c>
      <c r="G28" s="13">
        <f t="shared" si="0"/>
        <v>210000</v>
      </c>
    </row>
    <row r="29" spans="1:7" s="11" customFormat="1" ht="12.75" customHeight="1" x14ac:dyDescent="0.3">
      <c r="A29" s="22"/>
      <c r="B29" s="30" t="s">
        <v>87</v>
      </c>
      <c r="C29" s="13" t="s">
        <v>20</v>
      </c>
      <c r="D29" s="13">
        <v>8</v>
      </c>
      <c r="E29" s="31" t="s">
        <v>120</v>
      </c>
      <c r="F29" s="13">
        <v>35000</v>
      </c>
      <c r="G29" s="13">
        <f t="shared" si="0"/>
        <v>280000</v>
      </c>
    </row>
    <row r="30" spans="1:7" s="11" customFormat="1" ht="12.75" customHeight="1" x14ac:dyDescent="0.3">
      <c r="A30" s="22"/>
      <c r="B30" s="30" t="s">
        <v>108</v>
      </c>
      <c r="C30" s="13" t="s">
        <v>20</v>
      </c>
      <c r="D30" s="13">
        <v>18</v>
      </c>
      <c r="E30" s="31" t="s">
        <v>121</v>
      </c>
      <c r="F30" s="13">
        <v>35000</v>
      </c>
      <c r="G30" s="13">
        <f t="shared" si="0"/>
        <v>630000</v>
      </c>
    </row>
    <row r="31" spans="1:7" s="11" customFormat="1" ht="12.75" customHeight="1" x14ac:dyDescent="0.3">
      <c r="A31" s="22"/>
      <c r="B31" s="32" t="s">
        <v>21</v>
      </c>
      <c r="C31" s="33"/>
      <c r="D31" s="33"/>
      <c r="E31" s="33"/>
      <c r="F31" s="33"/>
      <c r="G31" s="33">
        <f>SUM(G21:G30)</f>
        <v>2310000</v>
      </c>
    </row>
    <row r="32" spans="1:7" s="11" customFormat="1" ht="12" customHeight="1" x14ac:dyDescent="0.3">
      <c r="A32" s="17"/>
      <c r="B32" s="25"/>
      <c r="C32" s="26"/>
      <c r="D32" s="26"/>
      <c r="E32" s="26"/>
      <c r="F32" s="26"/>
      <c r="G32" s="26"/>
    </row>
    <row r="33" spans="1:11" s="11" customFormat="1" ht="12" customHeight="1" x14ac:dyDescent="0.3">
      <c r="A33" s="5"/>
      <c r="B33" s="34" t="s">
        <v>22</v>
      </c>
      <c r="C33" s="35"/>
      <c r="D33" s="36"/>
      <c r="E33" s="36"/>
      <c r="F33" s="36"/>
      <c r="G33" s="36"/>
    </row>
    <row r="34" spans="1:11" s="11" customFormat="1" ht="24" customHeight="1" x14ac:dyDescent="0.3">
      <c r="A34" s="5"/>
      <c r="B34" s="37" t="s">
        <v>14</v>
      </c>
      <c r="C34" s="38" t="s">
        <v>15</v>
      </c>
      <c r="D34" s="38" t="s">
        <v>16</v>
      </c>
      <c r="E34" s="37" t="s">
        <v>17</v>
      </c>
      <c r="F34" s="38" t="s">
        <v>18</v>
      </c>
      <c r="G34" s="37" t="s">
        <v>19</v>
      </c>
    </row>
    <row r="35" spans="1:11" s="11" customFormat="1" ht="12" customHeight="1" x14ac:dyDescent="0.3">
      <c r="A35" s="5"/>
      <c r="B35" s="39"/>
      <c r="C35" s="39"/>
      <c r="D35" s="39"/>
      <c r="E35" s="39"/>
      <c r="F35" s="39"/>
      <c r="G35" s="39"/>
    </row>
    <row r="36" spans="1:11" s="11" customFormat="1" ht="12" customHeight="1" x14ac:dyDescent="0.3">
      <c r="A36" s="5"/>
      <c r="B36" s="40" t="s">
        <v>23</v>
      </c>
      <c r="C36" s="40"/>
      <c r="D36" s="40"/>
      <c r="E36" s="40"/>
      <c r="F36" s="40"/>
      <c r="G36" s="40"/>
    </row>
    <row r="37" spans="1:11" s="11" customFormat="1" ht="12" customHeight="1" x14ac:dyDescent="0.3">
      <c r="A37" s="17"/>
      <c r="B37" s="41"/>
      <c r="C37" s="42"/>
      <c r="D37" s="42"/>
      <c r="E37" s="42"/>
      <c r="F37" s="42"/>
      <c r="G37" s="42"/>
    </row>
    <row r="38" spans="1:11" s="11" customFormat="1" ht="12" customHeight="1" x14ac:dyDescent="0.3">
      <c r="A38" s="5"/>
      <c r="B38" s="34" t="s">
        <v>24</v>
      </c>
      <c r="C38" s="35"/>
      <c r="D38" s="36"/>
      <c r="E38" s="36"/>
      <c r="F38" s="36"/>
      <c r="G38" s="36"/>
    </row>
    <row r="39" spans="1:11" s="11" customFormat="1" ht="24" customHeight="1" x14ac:dyDescent="0.3">
      <c r="A39" s="5"/>
      <c r="B39" s="43" t="s">
        <v>14</v>
      </c>
      <c r="C39" s="43" t="s">
        <v>15</v>
      </c>
      <c r="D39" s="43" t="s">
        <v>16</v>
      </c>
      <c r="E39" s="43" t="s">
        <v>17</v>
      </c>
      <c r="F39" s="44" t="s">
        <v>18</v>
      </c>
      <c r="G39" s="43" t="s">
        <v>19</v>
      </c>
    </row>
    <row r="40" spans="1:11" s="11" customFormat="1" ht="13.8" x14ac:dyDescent="0.3">
      <c r="A40" s="45"/>
      <c r="B40" s="46" t="s">
        <v>93</v>
      </c>
      <c r="C40" s="47" t="s">
        <v>90</v>
      </c>
      <c r="D40" s="47">
        <v>5</v>
      </c>
      <c r="E40" s="13" t="s">
        <v>97</v>
      </c>
      <c r="F40" s="47">
        <v>40000</v>
      </c>
      <c r="G40" s="47">
        <f>D40*F40</f>
        <v>200000</v>
      </c>
    </row>
    <row r="41" spans="1:11" s="11" customFormat="1" ht="13.8" x14ac:dyDescent="0.3">
      <c r="A41" s="45"/>
      <c r="B41" s="48" t="s">
        <v>103</v>
      </c>
      <c r="C41" s="47" t="s">
        <v>90</v>
      </c>
      <c r="D41" s="13">
        <v>3</v>
      </c>
      <c r="E41" s="13" t="s">
        <v>97</v>
      </c>
      <c r="F41" s="47">
        <v>40000</v>
      </c>
      <c r="G41" s="47">
        <f t="shared" ref="G41:G43" si="1">D41*F41</f>
        <v>120000</v>
      </c>
    </row>
    <row r="42" spans="1:11" s="11" customFormat="1" ht="13.8" x14ac:dyDescent="0.3">
      <c r="A42" s="45"/>
      <c r="B42" s="46" t="s">
        <v>94</v>
      </c>
      <c r="C42" s="47" t="s">
        <v>90</v>
      </c>
      <c r="D42" s="47">
        <v>3</v>
      </c>
      <c r="E42" s="13" t="s">
        <v>97</v>
      </c>
      <c r="F42" s="47">
        <v>40000</v>
      </c>
      <c r="G42" s="47">
        <f t="shared" si="1"/>
        <v>120000</v>
      </c>
    </row>
    <row r="43" spans="1:11" s="11" customFormat="1" ht="13.8" x14ac:dyDescent="0.3">
      <c r="A43" s="45"/>
      <c r="B43" s="49" t="s">
        <v>95</v>
      </c>
      <c r="C43" s="47" t="s">
        <v>90</v>
      </c>
      <c r="D43" s="50">
        <v>4</v>
      </c>
      <c r="E43" s="13" t="s">
        <v>97</v>
      </c>
      <c r="F43" s="47">
        <v>40000</v>
      </c>
      <c r="G43" s="47">
        <f t="shared" si="1"/>
        <v>160000</v>
      </c>
    </row>
    <row r="44" spans="1:11" s="11" customFormat="1" ht="12.75" customHeight="1" x14ac:dyDescent="0.3">
      <c r="A44" s="5"/>
      <c r="B44" s="51" t="s">
        <v>25</v>
      </c>
      <c r="C44" s="52"/>
      <c r="D44" s="52"/>
      <c r="E44" s="52"/>
      <c r="F44" s="52"/>
      <c r="G44" s="52">
        <f>SUM(G40:G43)</f>
        <v>600000</v>
      </c>
    </row>
    <row r="45" spans="1:11" s="11" customFormat="1" ht="12" customHeight="1" x14ac:dyDescent="0.3">
      <c r="A45" s="17"/>
      <c r="B45" s="41"/>
      <c r="C45" s="42"/>
      <c r="D45" s="42"/>
      <c r="E45" s="42"/>
      <c r="F45" s="42"/>
      <c r="G45" s="42"/>
    </row>
    <row r="46" spans="1:11" s="11" customFormat="1" ht="12" customHeight="1" x14ac:dyDescent="0.3">
      <c r="A46" s="5"/>
      <c r="B46" s="34" t="s">
        <v>26</v>
      </c>
      <c r="C46" s="35"/>
      <c r="D46" s="36"/>
      <c r="E46" s="36"/>
      <c r="F46" s="36"/>
      <c r="G46" s="36"/>
    </row>
    <row r="47" spans="1:11" s="11" customFormat="1" ht="24" customHeight="1" x14ac:dyDescent="0.3">
      <c r="A47" s="5"/>
      <c r="B47" s="44" t="s">
        <v>27</v>
      </c>
      <c r="C47" s="44" t="s">
        <v>28</v>
      </c>
      <c r="D47" s="44" t="s">
        <v>29</v>
      </c>
      <c r="E47" s="44" t="s">
        <v>17</v>
      </c>
      <c r="F47" s="44" t="s">
        <v>18</v>
      </c>
      <c r="G47" s="44" t="s">
        <v>19</v>
      </c>
      <c r="K47" s="53"/>
    </row>
    <row r="48" spans="1:11" s="11" customFormat="1" ht="12.75" customHeight="1" x14ac:dyDescent="0.3">
      <c r="A48" s="45"/>
      <c r="B48" s="54" t="s">
        <v>30</v>
      </c>
      <c r="C48" s="55"/>
      <c r="D48" s="55"/>
      <c r="E48" s="55"/>
      <c r="F48" s="55"/>
      <c r="G48" s="55"/>
    </row>
    <row r="49" spans="1:7" s="11" customFormat="1" ht="12.75" customHeight="1" x14ac:dyDescent="0.3">
      <c r="A49" s="45"/>
      <c r="B49" s="56" t="s">
        <v>109</v>
      </c>
      <c r="C49" s="57" t="s">
        <v>99</v>
      </c>
      <c r="D49" s="58">
        <v>5000</v>
      </c>
      <c r="E49" s="59" t="s">
        <v>89</v>
      </c>
      <c r="F49" s="58">
        <v>100</v>
      </c>
      <c r="G49" s="58">
        <f>(D49*F49)</f>
        <v>500000</v>
      </c>
    </row>
    <row r="50" spans="1:7" s="11" customFormat="1" ht="12.75" customHeight="1" x14ac:dyDescent="0.3">
      <c r="A50" s="45"/>
      <c r="B50" s="60" t="s">
        <v>31</v>
      </c>
      <c r="C50" s="57"/>
      <c r="D50" s="58"/>
      <c r="E50" s="61"/>
      <c r="F50" s="58"/>
      <c r="G50" s="58">
        <f t="shared" ref="G50:G55" si="2">(D50*F50)</f>
        <v>0</v>
      </c>
    </row>
    <row r="51" spans="1:7" s="11" customFormat="1" ht="12.75" customHeight="1" x14ac:dyDescent="0.3">
      <c r="A51" s="45"/>
      <c r="B51" s="62" t="s">
        <v>74</v>
      </c>
      <c r="C51" s="57" t="s">
        <v>32</v>
      </c>
      <c r="D51" s="58">
        <v>300</v>
      </c>
      <c r="E51" s="63" t="s">
        <v>104</v>
      </c>
      <c r="F51" s="58">
        <f>48500/25</f>
        <v>1940</v>
      </c>
      <c r="G51" s="58">
        <f t="shared" si="2"/>
        <v>582000</v>
      </c>
    </row>
    <row r="52" spans="1:7" s="11" customFormat="1" ht="12.75" customHeight="1" x14ac:dyDescent="0.3">
      <c r="A52" s="45"/>
      <c r="B52" s="62" t="s">
        <v>75</v>
      </c>
      <c r="C52" s="57" t="s">
        <v>32</v>
      </c>
      <c r="D52" s="58">
        <v>200</v>
      </c>
      <c r="E52" s="64" t="s">
        <v>67</v>
      </c>
      <c r="F52" s="58">
        <f>20000/25</f>
        <v>800</v>
      </c>
      <c r="G52" s="58">
        <f t="shared" si="2"/>
        <v>160000</v>
      </c>
    </row>
    <row r="53" spans="1:7" s="11" customFormat="1" ht="12.75" customHeight="1" x14ac:dyDescent="0.3">
      <c r="A53" s="45"/>
      <c r="B53" s="62" t="s">
        <v>63</v>
      </c>
      <c r="C53" s="57" t="s">
        <v>32</v>
      </c>
      <c r="D53" s="58">
        <v>400</v>
      </c>
      <c r="E53" s="63" t="s">
        <v>78</v>
      </c>
      <c r="F53" s="58">
        <f>39000/25</f>
        <v>1560</v>
      </c>
      <c r="G53" s="58">
        <f t="shared" si="2"/>
        <v>624000</v>
      </c>
    </row>
    <row r="54" spans="1:7" s="11" customFormat="1" ht="12.75" customHeight="1" x14ac:dyDescent="0.3">
      <c r="A54" s="45"/>
      <c r="B54" s="62" t="s">
        <v>76</v>
      </c>
      <c r="C54" s="57" t="s">
        <v>32</v>
      </c>
      <c r="D54" s="58">
        <v>300</v>
      </c>
      <c r="E54" s="63" t="s">
        <v>79</v>
      </c>
      <c r="F54" s="58">
        <f>30375/25</f>
        <v>1215</v>
      </c>
      <c r="G54" s="58">
        <f t="shared" si="2"/>
        <v>364500</v>
      </c>
    </row>
    <row r="55" spans="1:7" s="11" customFormat="1" ht="12.75" customHeight="1" x14ac:dyDescent="0.3">
      <c r="A55" s="45"/>
      <c r="B55" s="62" t="s">
        <v>77</v>
      </c>
      <c r="C55" s="57" t="s">
        <v>32</v>
      </c>
      <c r="D55" s="58">
        <v>24000</v>
      </c>
      <c r="E55" s="64" t="s">
        <v>79</v>
      </c>
      <c r="F55" s="58">
        <v>120</v>
      </c>
      <c r="G55" s="58">
        <f t="shared" si="2"/>
        <v>2880000</v>
      </c>
    </row>
    <row r="56" spans="1:7" s="11" customFormat="1" ht="12.75" customHeight="1" x14ac:dyDescent="0.3">
      <c r="A56" s="45"/>
      <c r="B56" s="60" t="s">
        <v>34</v>
      </c>
      <c r="C56" s="57"/>
      <c r="D56" s="57"/>
      <c r="E56" s="57"/>
      <c r="F56" s="57"/>
      <c r="G56" s="57">
        <f t="shared" ref="G56:G61" si="3">(D56*F56)</f>
        <v>0</v>
      </c>
    </row>
    <row r="57" spans="1:7" s="11" customFormat="1" ht="12.75" customHeight="1" x14ac:dyDescent="0.3">
      <c r="A57" s="45"/>
      <c r="B57" s="65" t="s">
        <v>68</v>
      </c>
      <c r="C57" s="57" t="s">
        <v>32</v>
      </c>
      <c r="D57" s="57">
        <v>2</v>
      </c>
      <c r="E57" s="31" t="s">
        <v>69</v>
      </c>
      <c r="F57" s="57">
        <v>18910</v>
      </c>
      <c r="G57" s="57">
        <f t="shared" si="3"/>
        <v>37820</v>
      </c>
    </row>
    <row r="58" spans="1:7" s="11" customFormat="1" ht="12.75" customHeight="1" x14ac:dyDescent="0.3">
      <c r="A58" s="45"/>
      <c r="B58" s="65" t="s">
        <v>64</v>
      </c>
      <c r="C58" s="57" t="s">
        <v>33</v>
      </c>
      <c r="D58" s="57">
        <v>5</v>
      </c>
      <c r="E58" s="31" t="s">
        <v>80</v>
      </c>
      <c r="F58" s="57">
        <v>4800</v>
      </c>
      <c r="G58" s="57">
        <f t="shared" si="3"/>
        <v>24000</v>
      </c>
    </row>
    <row r="59" spans="1:7" s="11" customFormat="1" ht="12.75" customHeight="1" x14ac:dyDescent="0.3">
      <c r="A59" s="45"/>
      <c r="B59" s="65" t="s">
        <v>122</v>
      </c>
      <c r="C59" s="57" t="s">
        <v>33</v>
      </c>
      <c r="D59" s="57">
        <v>10</v>
      </c>
      <c r="E59" s="31" t="s">
        <v>81</v>
      </c>
      <c r="F59" s="57">
        <v>16000</v>
      </c>
      <c r="G59" s="57">
        <f t="shared" si="3"/>
        <v>160000</v>
      </c>
    </row>
    <row r="60" spans="1:7" s="11" customFormat="1" ht="12.75" customHeight="1" x14ac:dyDescent="0.3">
      <c r="A60" s="45"/>
      <c r="B60" s="65" t="s">
        <v>110</v>
      </c>
      <c r="C60" s="57" t="s">
        <v>33</v>
      </c>
      <c r="D60" s="57">
        <v>3</v>
      </c>
      <c r="E60" s="31" t="s">
        <v>82</v>
      </c>
      <c r="F60" s="57">
        <v>18000</v>
      </c>
      <c r="G60" s="57">
        <f t="shared" si="3"/>
        <v>54000</v>
      </c>
    </row>
    <row r="61" spans="1:7" s="11" customFormat="1" ht="12.75" customHeight="1" x14ac:dyDescent="0.3">
      <c r="A61" s="45"/>
      <c r="B61" s="65" t="s">
        <v>111</v>
      </c>
      <c r="C61" s="57" t="s">
        <v>33</v>
      </c>
      <c r="D61" s="57">
        <v>2</v>
      </c>
      <c r="E61" s="31" t="s">
        <v>82</v>
      </c>
      <c r="F61" s="57">
        <v>45000</v>
      </c>
      <c r="G61" s="57">
        <f t="shared" si="3"/>
        <v>90000</v>
      </c>
    </row>
    <row r="62" spans="1:7" s="11" customFormat="1" ht="13.5" customHeight="1" x14ac:dyDescent="0.3">
      <c r="A62" s="5"/>
      <c r="B62" s="51" t="s">
        <v>35</v>
      </c>
      <c r="C62" s="52"/>
      <c r="D62" s="52"/>
      <c r="E62" s="52"/>
      <c r="F62" s="52"/>
      <c r="G62" s="52">
        <f>SUM(G48:G61)</f>
        <v>5476320</v>
      </c>
    </row>
    <row r="63" spans="1:7" s="11" customFormat="1" ht="12" customHeight="1" x14ac:dyDescent="0.3">
      <c r="A63" s="17"/>
      <c r="B63" s="41"/>
      <c r="C63" s="42"/>
      <c r="D63" s="42"/>
      <c r="E63" s="42"/>
      <c r="F63" s="42"/>
      <c r="G63" s="42"/>
    </row>
    <row r="64" spans="1:7" s="11" customFormat="1" ht="12" customHeight="1" x14ac:dyDescent="0.3">
      <c r="A64" s="5"/>
      <c r="B64" s="34" t="s">
        <v>36</v>
      </c>
      <c r="C64" s="35"/>
      <c r="D64" s="36"/>
      <c r="E64" s="36"/>
      <c r="F64" s="36"/>
      <c r="G64" s="36"/>
    </row>
    <row r="65" spans="1:7" s="11" customFormat="1" ht="24" customHeight="1" x14ac:dyDescent="0.3">
      <c r="A65" s="5"/>
      <c r="B65" s="43" t="s">
        <v>37</v>
      </c>
      <c r="C65" s="44" t="s">
        <v>28</v>
      </c>
      <c r="D65" s="66" t="s">
        <v>29</v>
      </c>
      <c r="E65" s="43" t="s">
        <v>17</v>
      </c>
      <c r="F65" s="66" t="s">
        <v>18</v>
      </c>
      <c r="G65" s="67" t="s">
        <v>19</v>
      </c>
    </row>
    <row r="66" spans="1:7" s="11" customFormat="1" ht="13.8" x14ac:dyDescent="0.3">
      <c r="A66" s="45"/>
      <c r="B66" s="68" t="s">
        <v>101</v>
      </c>
      <c r="C66" s="69" t="s">
        <v>70</v>
      </c>
      <c r="D66" s="70">
        <v>6</v>
      </c>
      <c r="E66" s="71" t="s">
        <v>105</v>
      </c>
      <c r="F66" s="70">
        <v>182513</v>
      </c>
      <c r="G66" s="72">
        <f t="shared" ref="G66:G67" si="4">(D66*F66)</f>
        <v>1095078</v>
      </c>
    </row>
    <row r="67" spans="1:7" s="11" customFormat="1" ht="13.8" x14ac:dyDescent="0.3">
      <c r="A67" s="45"/>
      <c r="B67" s="68" t="s">
        <v>112</v>
      </c>
      <c r="C67" s="73" t="s">
        <v>70</v>
      </c>
      <c r="D67" s="72">
        <v>830</v>
      </c>
      <c r="E67" s="74" t="s">
        <v>121</v>
      </c>
      <c r="F67" s="72">
        <v>1600</v>
      </c>
      <c r="G67" s="72">
        <f t="shared" si="4"/>
        <v>1328000</v>
      </c>
    </row>
    <row r="68" spans="1:7" s="11" customFormat="1" ht="13.5" customHeight="1" x14ac:dyDescent="0.3">
      <c r="A68" s="5"/>
      <c r="B68" s="75" t="s">
        <v>38</v>
      </c>
      <c r="C68" s="76"/>
      <c r="D68" s="76"/>
      <c r="E68" s="76"/>
      <c r="F68" s="76"/>
      <c r="G68" s="76">
        <f>SUM(G66:G67)</f>
        <v>2423078</v>
      </c>
    </row>
    <row r="69" spans="1:7" s="11" customFormat="1" ht="12" customHeight="1" x14ac:dyDescent="0.3">
      <c r="A69" s="17"/>
      <c r="B69" s="77"/>
      <c r="C69" s="77"/>
      <c r="D69" s="77"/>
      <c r="E69" s="77"/>
      <c r="F69" s="77"/>
      <c r="G69" s="77"/>
    </row>
    <row r="70" spans="1:7" s="11" customFormat="1" ht="12" customHeight="1" x14ac:dyDescent="0.3">
      <c r="A70" s="45"/>
      <c r="B70" s="78" t="s">
        <v>39</v>
      </c>
      <c r="C70" s="79"/>
      <c r="D70" s="79"/>
      <c r="E70" s="79"/>
      <c r="F70" s="79"/>
      <c r="G70" s="80">
        <f>G31+G44+G62+G68</f>
        <v>10809398</v>
      </c>
    </row>
    <row r="71" spans="1:7" s="11" customFormat="1" ht="12" customHeight="1" x14ac:dyDescent="0.3">
      <c r="A71" s="45"/>
      <c r="B71" s="81" t="s">
        <v>40</v>
      </c>
      <c r="C71" s="37"/>
      <c r="D71" s="37"/>
      <c r="E71" s="37"/>
      <c r="F71" s="37"/>
      <c r="G71" s="82">
        <f>G70*0.05</f>
        <v>540469.9</v>
      </c>
    </row>
    <row r="72" spans="1:7" s="11" customFormat="1" ht="12" customHeight="1" x14ac:dyDescent="0.3">
      <c r="A72" s="45"/>
      <c r="B72" s="83" t="s">
        <v>41</v>
      </c>
      <c r="C72" s="34"/>
      <c r="D72" s="34"/>
      <c r="E72" s="34"/>
      <c r="F72" s="34"/>
      <c r="G72" s="84">
        <f>G71+G70</f>
        <v>11349867.9</v>
      </c>
    </row>
    <row r="73" spans="1:7" s="11" customFormat="1" ht="12" customHeight="1" x14ac:dyDescent="0.3">
      <c r="A73" s="45"/>
      <c r="B73" s="81" t="s">
        <v>42</v>
      </c>
      <c r="C73" s="37"/>
      <c r="D73" s="37"/>
      <c r="E73" s="37"/>
      <c r="F73" s="37"/>
      <c r="G73" s="82">
        <f>G12</f>
        <v>15000000</v>
      </c>
    </row>
    <row r="74" spans="1:7" s="11" customFormat="1" ht="12" customHeight="1" x14ac:dyDescent="0.3">
      <c r="A74" s="45"/>
      <c r="B74" s="85" t="s">
        <v>43</v>
      </c>
      <c r="C74" s="86"/>
      <c r="D74" s="86"/>
      <c r="E74" s="86"/>
      <c r="F74" s="86"/>
      <c r="G74" s="87">
        <f>G73-G72</f>
        <v>3650132.0999999996</v>
      </c>
    </row>
    <row r="75" spans="1:7" s="11" customFormat="1" ht="12" customHeight="1" x14ac:dyDescent="0.3">
      <c r="A75" s="45"/>
      <c r="B75" s="88" t="s">
        <v>91</v>
      </c>
      <c r="C75" s="89"/>
      <c r="D75" s="89"/>
      <c r="E75" s="89"/>
      <c r="F75" s="89"/>
      <c r="G75" s="89"/>
    </row>
    <row r="76" spans="1:7" s="11" customFormat="1" ht="12.75" customHeight="1" thickBot="1" x14ac:dyDescent="0.35">
      <c r="A76" s="45"/>
      <c r="B76" s="88"/>
      <c r="C76" s="89"/>
      <c r="D76" s="89"/>
      <c r="E76" s="89"/>
      <c r="F76" s="89"/>
      <c r="G76" s="89"/>
    </row>
    <row r="77" spans="1:7" s="11" customFormat="1" ht="12" customHeight="1" x14ac:dyDescent="0.3">
      <c r="A77" s="45"/>
      <c r="B77" s="90" t="s">
        <v>92</v>
      </c>
      <c r="C77" s="91"/>
      <c r="D77" s="91"/>
      <c r="E77" s="91"/>
      <c r="F77" s="92"/>
      <c r="G77" s="89"/>
    </row>
    <row r="78" spans="1:7" s="11" customFormat="1" ht="12" customHeight="1" x14ac:dyDescent="0.3">
      <c r="A78" s="45"/>
      <c r="B78" s="93" t="s">
        <v>44</v>
      </c>
      <c r="C78" s="88"/>
      <c r="D78" s="88"/>
      <c r="E78" s="88"/>
      <c r="F78" s="94"/>
      <c r="G78" s="89"/>
    </row>
    <row r="79" spans="1:7" s="11" customFormat="1" ht="12" customHeight="1" x14ac:dyDescent="0.3">
      <c r="A79" s="45"/>
      <c r="B79" s="93" t="s">
        <v>45</v>
      </c>
      <c r="C79" s="88"/>
      <c r="D79" s="88"/>
      <c r="E79" s="88"/>
      <c r="F79" s="94"/>
      <c r="G79" s="89"/>
    </row>
    <row r="80" spans="1:7" s="11" customFormat="1" ht="12" customHeight="1" x14ac:dyDescent="0.3">
      <c r="A80" s="45"/>
      <c r="B80" s="93" t="s">
        <v>46</v>
      </c>
      <c r="C80" s="88"/>
      <c r="D80" s="88"/>
      <c r="E80" s="88"/>
      <c r="F80" s="94"/>
      <c r="G80" s="89"/>
    </row>
    <row r="81" spans="1:7" s="11" customFormat="1" ht="12" customHeight="1" x14ac:dyDescent="0.3">
      <c r="A81" s="45"/>
      <c r="B81" s="93" t="s">
        <v>47</v>
      </c>
      <c r="C81" s="88"/>
      <c r="D81" s="88"/>
      <c r="E81" s="88"/>
      <c r="F81" s="94"/>
      <c r="G81" s="89"/>
    </row>
    <row r="82" spans="1:7" s="11" customFormat="1" ht="12" customHeight="1" x14ac:dyDescent="0.3">
      <c r="A82" s="45"/>
      <c r="B82" s="93" t="s">
        <v>48</v>
      </c>
      <c r="C82" s="88"/>
      <c r="D82" s="88"/>
      <c r="E82" s="88"/>
      <c r="F82" s="94"/>
      <c r="G82" s="89"/>
    </row>
    <row r="83" spans="1:7" s="11" customFormat="1" ht="12.75" customHeight="1" thickBot="1" x14ac:dyDescent="0.35">
      <c r="A83" s="45"/>
      <c r="B83" s="95" t="s">
        <v>49</v>
      </c>
      <c r="C83" s="96"/>
      <c r="D83" s="96"/>
      <c r="E83" s="96"/>
      <c r="F83" s="97"/>
      <c r="G83" s="89"/>
    </row>
    <row r="84" spans="1:7" s="11" customFormat="1" ht="12.75" customHeight="1" x14ac:dyDescent="0.3">
      <c r="A84" s="45"/>
      <c r="B84" s="88"/>
      <c r="C84" s="88"/>
      <c r="D84" s="88"/>
      <c r="E84" s="88"/>
      <c r="F84" s="88"/>
      <c r="G84" s="89"/>
    </row>
    <row r="85" spans="1:7" s="11" customFormat="1" ht="15" customHeight="1" thickBot="1" x14ac:dyDescent="0.35">
      <c r="A85" s="45"/>
      <c r="B85" s="98" t="s">
        <v>50</v>
      </c>
      <c r="C85" s="99"/>
      <c r="D85" s="100"/>
      <c r="E85" s="101"/>
      <c r="F85" s="101"/>
      <c r="G85" s="89"/>
    </row>
    <row r="86" spans="1:7" s="11" customFormat="1" ht="12" customHeight="1" x14ac:dyDescent="0.3">
      <c r="A86" s="45"/>
      <c r="B86" s="102" t="s">
        <v>37</v>
      </c>
      <c r="C86" s="103" t="s">
        <v>100</v>
      </c>
      <c r="D86" s="104" t="s">
        <v>51</v>
      </c>
      <c r="E86" s="101"/>
      <c r="F86" s="101"/>
      <c r="G86" s="89"/>
    </row>
    <row r="87" spans="1:7" s="11" customFormat="1" ht="12" customHeight="1" x14ac:dyDescent="0.3">
      <c r="A87" s="45"/>
      <c r="B87" s="105" t="s">
        <v>52</v>
      </c>
      <c r="C87" s="106">
        <f>G31</f>
        <v>2310000</v>
      </c>
      <c r="D87" s="107">
        <f>(C87/C93)</f>
        <v>0.20352659787344307</v>
      </c>
      <c r="E87" s="101"/>
      <c r="F87" s="101"/>
      <c r="G87" s="89"/>
    </row>
    <row r="88" spans="1:7" s="11" customFormat="1" ht="12" customHeight="1" x14ac:dyDescent="0.3">
      <c r="A88" s="45"/>
      <c r="B88" s="105" t="s">
        <v>53</v>
      </c>
      <c r="C88" s="106">
        <v>0</v>
      </c>
      <c r="D88" s="107">
        <v>0</v>
      </c>
      <c r="E88" s="101"/>
      <c r="F88" s="101"/>
      <c r="G88" s="89"/>
    </row>
    <row r="89" spans="1:7" s="11" customFormat="1" ht="12" customHeight="1" x14ac:dyDescent="0.3">
      <c r="A89" s="45"/>
      <c r="B89" s="105" t="s">
        <v>54</v>
      </c>
      <c r="C89" s="106">
        <f>G44</f>
        <v>600000</v>
      </c>
      <c r="D89" s="107">
        <f>(C89/C93)</f>
        <v>5.2864051395699503E-2</v>
      </c>
      <c r="E89" s="101"/>
      <c r="F89" s="101"/>
      <c r="G89" s="89"/>
    </row>
    <row r="90" spans="1:7" s="11" customFormat="1" ht="12" customHeight="1" x14ac:dyDescent="0.3">
      <c r="A90" s="45"/>
      <c r="B90" s="105" t="s">
        <v>27</v>
      </c>
      <c r="C90" s="106">
        <f>G62</f>
        <v>5476320</v>
      </c>
      <c r="D90" s="107">
        <f>(C90/C93)</f>
        <v>0.48250076989882851</v>
      </c>
      <c r="E90" s="101"/>
      <c r="F90" s="101"/>
      <c r="G90" s="89"/>
    </row>
    <row r="91" spans="1:7" s="11" customFormat="1" ht="12" customHeight="1" x14ac:dyDescent="0.3">
      <c r="A91" s="45"/>
      <c r="B91" s="105" t="s">
        <v>55</v>
      </c>
      <c r="C91" s="106">
        <f>G68</f>
        <v>2423078</v>
      </c>
      <c r="D91" s="107">
        <f>(C91/C93)</f>
        <v>0.21348953321298125</v>
      </c>
      <c r="E91" s="108"/>
      <c r="F91" s="108"/>
      <c r="G91" s="89"/>
    </row>
    <row r="92" spans="1:7" s="11" customFormat="1" ht="12" customHeight="1" x14ac:dyDescent="0.3">
      <c r="A92" s="45"/>
      <c r="B92" s="105" t="s">
        <v>56</v>
      </c>
      <c r="C92" s="106">
        <f>G71</f>
        <v>540469.9</v>
      </c>
      <c r="D92" s="107">
        <f>(C92/C93)</f>
        <v>4.7619047619047616E-2</v>
      </c>
      <c r="E92" s="108"/>
      <c r="F92" s="108"/>
      <c r="G92" s="89"/>
    </row>
    <row r="93" spans="1:7" s="11" customFormat="1" ht="12.75" customHeight="1" thickBot="1" x14ac:dyDescent="0.35">
      <c r="A93" s="45"/>
      <c r="B93" s="109" t="s">
        <v>57</v>
      </c>
      <c r="C93" s="110">
        <f>SUM(C87:C92)</f>
        <v>11349867.9</v>
      </c>
      <c r="D93" s="111">
        <f>SUM(D87:D92)</f>
        <v>1</v>
      </c>
      <c r="E93" s="108"/>
      <c r="F93" s="108"/>
      <c r="G93" s="89"/>
    </row>
    <row r="94" spans="1:7" s="11" customFormat="1" ht="12" customHeight="1" x14ac:dyDescent="0.3">
      <c r="A94" s="45"/>
      <c r="B94" s="88"/>
      <c r="C94" s="89"/>
      <c r="D94" s="89"/>
      <c r="E94" s="89"/>
      <c r="F94" s="89"/>
      <c r="G94" s="89"/>
    </row>
    <row r="95" spans="1:7" s="11" customFormat="1" ht="12.75" customHeight="1" x14ac:dyDescent="0.3">
      <c r="A95" s="45"/>
      <c r="B95" s="112"/>
      <c r="C95" s="89"/>
      <c r="D95" s="89"/>
      <c r="E95" s="89"/>
      <c r="F95" s="89"/>
      <c r="G95" s="89"/>
    </row>
    <row r="96" spans="1:7" s="11" customFormat="1" ht="12" customHeight="1" thickBot="1" x14ac:dyDescent="0.35">
      <c r="A96" s="113"/>
      <c r="B96" s="114"/>
      <c r="C96" s="115" t="s">
        <v>58</v>
      </c>
      <c r="D96" s="116"/>
      <c r="E96" s="117"/>
      <c r="F96" s="118"/>
      <c r="G96" s="89"/>
    </row>
    <row r="97" spans="1:7" s="11" customFormat="1" ht="12" customHeight="1" x14ac:dyDescent="0.3">
      <c r="A97" s="45"/>
      <c r="B97" s="119" t="s">
        <v>96</v>
      </c>
      <c r="C97" s="120">
        <v>8000</v>
      </c>
      <c r="D97" s="120">
        <v>10000</v>
      </c>
      <c r="E97" s="121">
        <v>12000</v>
      </c>
      <c r="F97" s="122"/>
      <c r="G97" s="123"/>
    </row>
    <row r="98" spans="1:7" s="11" customFormat="1" ht="12.75" customHeight="1" thickBot="1" x14ac:dyDescent="0.35">
      <c r="A98" s="45"/>
      <c r="B98" s="109" t="s">
        <v>72</v>
      </c>
      <c r="C98" s="124">
        <f>(G72/C97)</f>
        <v>1418.7334875000001</v>
      </c>
      <c r="D98" s="124">
        <f>(G72/D97)</f>
        <v>1134.9867899999999</v>
      </c>
      <c r="E98" s="125">
        <f>(G72/E97)</f>
        <v>945.82232499999998</v>
      </c>
      <c r="F98" s="122"/>
      <c r="G98" s="123"/>
    </row>
    <row r="99" spans="1:7" s="11" customFormat="1" ht="15.6" customHeight="1" x14ac:dyDescent="0.3">
      <c r="A99" s="45"/>
      <c r="B99" s="126" t="s">
        <v>59</v>
      </c>
      <c r="C99" s="126"/>
      <c r="D99" s="126"/>
      <c r="E99" s="126"/>
      <c r="F99" s="88"/>
      <c r="G99" s="88"/>
    </row>
    <row r="100" spans="1:7" s="11" customFormat="1" ht="11.25" customHeight="1" x14ac:dyDescent="0.3"/>
    <row r="101" spans="1:7" s="127" customFormat="1" ht="11.25" customHeight="1" x14ac:dyDescent="0.3"/>
    <row r="102" spans="1:7" s="127" customFormat="1" ht="11.25" customHeight="1" x14ac:dyDescent="0.3"/>
  </sheetData>
  <mergeCells count="9">
    <mergeCell ref="E9:F9"/>
    <mergeCell ref="E14:F14"/>
    <mergeCell ref="E15:F15"/>
    <mergeCell ref="B17:G17"/>
    <mergeCell ref="B99:E99"/>
    <mergeCell ref="B85:C85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Locoto-Rocoto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2022-06-18T19:33:05Z</dcterms:modified>
</cp:coreProperties>
</file>