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1335" yWindow="150" windowWidth="10380" windowHeight="10680"/>
  </bookViews>
  <sheets>
    <sheet name="LUPINO" sheetId="1" r:id="rId1"/>
  </sheets>
  <calcPr calcId="152511" concurrentCalc="0"/>
</workbook>
</file>

<file path=xl/calcChain.xml><?xml version="1.0" encoding="utf-8"?>
<calcChain xmlns="http://schemas.openxmlformats.org/spreadsheetml/2006/main">
  <c r="C81" i="1" l="1"/>
  <c r="G12" i="1"/>
  <c r="G43" i="1"/>
  <c r="C80" i="1"/>
  <c r="C77" i="1"/>
  <c r="G34" i="1"/>
  <c r="G35" i="1"/>
  <c r="G36" i="1"/>
  <c r="G37" i="1"/>
  <c r="G45" i="1"/>
  <c r="G47" i="1"/>
  <c r="G49" i="1"/>
  <c r="G51" i="1"/>
  <c r="G21" i="1"/>
  <c r="G22" i="1"/>
  <c r="G23" i="1"/>
  <c r="G24" i="1"/>
  <c r="G62" i="1"/>
  <c r="G25" i="1"/>
  <c r="G38" i="1"/>
  <c r="G52" i="1"/>
  <c r="G59" i="1"/>
  <c r="G60" i="1"/>
  <c r="G61" i="1"/>
  <c r="G63" i="1"/>
  <c r="D86" i="1"/>
  <c r="E86" i="1"/>
  <c r="C86" i="1"/>
  <c r="C76" i="1"/>
  <c r="C78" i="1"/>
  <c r="C79" i="1"/>
  <c r="C82" i="1"/>
  <c r="D77" i="1"/>
  <c r="D87" i="1"/>
  <c r="D76" i="1"/>
  <c r="D79" i="1"/>
  <c r="D81" i="1"/>
  <c r="D78" i="1"/>
  <c r="D80" i="1"/>
  <c r="C87" i="1"/>
  <c r="E87" i="1"/>
  <c r="D82" i="1"/>
</calcChain>
</file>

<file path=xl/sharedStrings.xml><?xml version="1.0" encoding="utf-8"?>
<sst xmlns="http://schemas.openxmlformats.org/spreadsheetml/2006/main" count="134" uniqueCount="102">
  <si>
    <t>RUBRO O CULTIVO</t>
  </si>
  <si>
    <t>RENDIMIENTO (qqm/Há.)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</si>
  <si>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</si>
  <si>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</si>
  <si>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</si>
  <si>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</si>
  <si>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</si>
  <si>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</si>
  <si>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</si>
  <si>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</si>
  <si>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</si>
  <si>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</si>
  <si>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</si>
  <si>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</si>
  <si>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</si>
  <si>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</si>
  <si>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</si>
  <si>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</si>
  <si>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</si>
  <si>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</si>
  <si>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</si>
  <si>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</si>
  <si>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</si>
  <si>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</si>
  <si>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</si>
  <si>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</si>
  <si>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</si>
  <si>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</si>
  <si>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</si>
  <si>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</si>
  <si>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</si>
  <si>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</si>
  <si>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</si>
  <si>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</si>
  <si>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</si>
  <si>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</si>
  <si>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</si>
  <si>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</si>
  <si>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</si>
  <si>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</si>
  <si>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</si>
  <si>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</si>
  <si>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</si>
  <si>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</si>
  <si>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</si>
  <si>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</si>
  <si>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</si>
  <si>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</si>
  <si>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</si>
  <si>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</si>
  <si>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</si>
  <si>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</si>
  <si>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</si>
  <si>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</si>
  <si>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</si>
  <si>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</si>
  <si>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</si>
  <si>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</si>
  <si>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ARAUCANIA</t>
  </si>
  <si>
    <t>TEMUCO</t>
  </si>
  <si>
    <t>FREIRE-TEMUCO</t>
  </si>
  <si>
    <t>Sequia</t>
  </si>
  <si>
    <t>Cosecha</t>
  </si>
  <si>
    <t>Agosto</t>
  </si>
  <si>
    <t>Marzo 2021</t>
  </si>
  <si>
    <t>INGRESO ESPERADO, CON IVA ($)</t>
  </si>
  <si>
    <t>DESTINO PRODUCCIÓN</t>
  </si>
  <si>
    <t>Marzo-Abril</t>
  </si>
  <si>
    <t>Abril-Mayo</t>
  </si>
  <si>
    <t>Desinfección semilla</t>
  </si>
  <si>
    <t>Enero</t>
  </si>
  <si>
    <t>JM</t>
  </si>
  <si>
    <t>Siembra mecanizada</t>
  </si>
  <si>
    <t>Mayo-Junio</t>
  </si>
  <si>
    <t>Cosecha mecanizada</t>
  </si>
  <si>
    <t>SEMILLAS</t>
  </si>
  <si>
    <t xml:space="preserve">Kg </t>
  </si>
  <si>
    <t>HERBICIDAS</t>
  </si>
  <si>
    <t xml:space="preserve">Lt </t>
  </si>
  <si>
    <t>FUNGICIDAS</t>
  </si>
  <si>
    <t>Materiales de cosecha</t>
  </si>
  <si>
    <t xml:space="preserve">Un </t>
  </si>
  <si>
    <t>LUPINO</t>
  </si>
  <si>
    <t>TIPO AMARGO</t>
  </si>
  <si>
    <t>MEDIO</t>
  </si>
  <si>
    <t xml:space="preserve">Industria Alimentos </t>
  </si>
  <si>
    <t>Aplicación herbicida</t>
  </si>
  <si>
    <t>Agosto-Septiembre.</t>
  </si>
  <si>
    <t>Aplica Fungicida</t>
  </si>
  <si>
    <t>Octubre</t>
  </si>
  <si>
    <t>Rastrajes (offset)</t>
  </si>
  <si>
    <t>Vibrocultivador</t>
  </si>
  <si>
    <t>Abril- Mayo</t>
  </si>
  <si>
    <t>Marzo</t>
  </si>
  <si>
    <t>Gesatop 90WG</t>
  </si>
  <si>
    <t>Propizol 25 EC</t>
  </si>
  <si>
    <t xml:space="preserve"> SFT</t>
  </si>
  <si>
    <t>Marzo 2023</t>
  </si>
  <si>
    <t>Semilla de lupino</t>
  </si>
  <si>
    <t>$/há</t>
  </si>
  <si>
    <t>Rendimiento (qqm/há)</t>
  </si>
  <si>
    <t>PRECIO ESPERADO ($/QQM)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</si>
</sst>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49" fontId="2" fillId="2" borderId="53" xfId="0" applyNumberFormat="1" applyFont="1" applyFill="1" applyBorder="1" applyAlignment="1">
      <alignment vertical="center" wrapText="1"/>
    </xf>
    <xf numFmtId="49" fontId="15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8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3" fontId="14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 wrapText="1"/>
    </xf>
    <xf numFmtId="49" fontId="13" fillId="2" borderId="54" xfId="0" applyNumberFormat="1" applyFont="1" applyFill="1" applyBorder="1" applyAlignment="1">
      <alignment horizontal="left" vertical="center" wrapText="1"/>
    </xf>
    <xf numFmtId="49" fontId="15" fillId="3" borderId="59" xfId="0" applyNumberFormat="1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right" vertical="center" wrapText="1"/>
    </xf>
    <xf numFmtId="3" fontId="14" fillId="2" borderId="57" xfId="0" applyNumberFormat="1" applyFont="1" applyFill="1" applyBorder="1" applyAlignment="1">
      <alignment horizontal="right" vertical="center" wrapText="1"/>
    </xf>
    <xf numFmtId="0" fontId="0" fillId="0" borderId="53" xfId="0" applyNumberFormat="1" applyFont="1" applyBorder="1" applyAlignment="1"/>
    <xf numFmtId="164" fontId="15" fillId="5" borderId="30" xfId="0" applyNumberFormat="1" applyFont="1" applyFill="1" applyBorder="1" applyAlignment="1">
      <alignment vertical="center"/>
    </xf>
    <xf numFmtId="1" fontId="7" fillId="7" borderId="51" xfId="0" applyNumberFormat="1" applyFont="1" applyFill="1" applyBorder="1" applyAlignment="1">
      <alignment vertical="center"/>
    </xf>
    <xf numFmtId="1" fontId="7" fillId="7" borderId="52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55" xfId="0" applyNumberFormat="1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742950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8"/>
  <sheetViews>
    <sheetView showGridLines="0" tabSelected="1" topLeftCell="A63" zoomScaleNormal="100" zoomScaleSheetLayoutView="100" workbookViewId="0">
      <selection activeCell="G75" sqref="G7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2"/>
      <c r="C8" s="3"/>
      <c r="D8" s="2"/>
      <c r="E8" s="3"/>
      <c r="F8" s="3"/>
      <c r="G8" s="3"/>
    </row>
    <row r="9" spans="1:7" ht="13.5" customHeight="1" x14ac:dyDescent="0.25">
      <c r="A9" s="31"/>
      <c r="B9" s="74" t="s">
        <v>0</v>
      </c>
      <c r="C9" s="68" t="s">
        <v>82</v>
      </c>
      <c r="D9" s="75"/>
      <c r="E9" s="140" t="s">
        <v>1</v>
      </c>
      <c r="F9" s="141"/>
      <c r="G9" s="20">
        <v>35</v>
      </c>
    </row>
    <row r="10" spans="1:7" ht="13.5" customHeight="1" x14ac:dyDescent="0.25">
      <c r="A10" s="31"/>
      <c r="B10" s="73" t="s">
        <v>2</v>
      </c>
      <c r="C10" s="69" t="s">
        <v>83</v>
      </c>
      <c r="D10" s="75"/>
      <c r="E10" s="138" t="s">
        <v>3</v>
      </c>
      <c r="F10" s="139"/>
      <c r="G10" s="5" t="s">
        <v>64</v>
      </c>
    </row>
    <row r="11" spans="1:7" ht="13.5" customHeight="1" x14ac:dyDescent="0.25">
      <c r="A11" s="31"/>
      <c r="B11" s="73" t="s">
        <v>4</v>
      </c>
      <c r="C11" s="68" t="s">
        <v>84</v>
      </c>
      <c r="D11" s="75"/>
      <c r="E11" s="136" t="s">
        <v>101</v>
      </c>
      <c r="F11" s="137"/>
      <c r="G11" s="20">
        <v>35000</v>
      </c>
    </row>
    <row r="12" spans="1:7" ht="13.5" customHeight="1" x14ac:dyDescent="0.25">
      <c r="A12" s="31"/>
      <c r="B12" s="73" t="s">
        <v>5</v>
      </c>
      <c r="C12" s="70" t="s">
        <v>58</v>
      </c>
      <c r="D12" s="75"/>
      <c r="E12" s="146" t="s">
        <v>65</v>
      </c>
      <c r="F12" s="147"/>
      <c r="G12" s="7">
        <f>G9*G11</f>
        <v>1225000</v>
      </c>
    </row>
    <row r="13" spans="1:7" ht="13.5" customHeight="1" x14ac:dyDescent="0.25">
      <c r="A13" s="31"/>
      <c r="B13" s="73" t="s">
        <v>6</v>
      </c>
      <c r="C13" s="68" t="s">
        <v>59</v>
      </c>
      <c r="D13" s="75"/>
      <c r="E13" s="136" t="s">
        <v>66</v>
      </c>
      <c r="F13" s="137"/>
      <c r="G13" s="5" t="s">
        <v>85</v>
      </c>
    </row>
    <row r="14" spans="1:7" ht="13.5" customHeight="1" x14ac:dyDescent="0.25">
      <c r="A14" s="31"/>
      <c r="B14" s="73" t="s">
        <v>7</v>
      </c>
      <c r="C14" s="68" t="s">
        <v>60</v>
      </c>
      <c r="D14" s="75"/>
      <c r="E14" s="136" t="s">
        <v>8</v>
      </c>
      <c r="F14" s="137"/>
      <c r="G14" s="5" t="s">
        <v>97</v>
      </c>
    </row>
    <row r="15" spans="1:7" ht="13.5" customHeight="1" x14ac:dyDescent="0.25">
      <c r="A15" s="31"/>
      <c r="B15" s="73" t="s">
        <v>9</v>
      </c>
      <c r="C15" s="71">
        <v>44722</v>
      </c>
      <c r="D15" s="75"/>
      <c r="E15" s="142" t="s">
        <v>10</v>
      </c>
      <c r="F15" s="143"/>
      <c r="G15" s="6" t="s">
        <v>61</v>
      </c>
    </row>
    <row r="16" spans="1:7" ht="12" customHeight="1" x14ac:dyDescent="0.25">
      <c r="A16" s="2"/>
      <c r="B16" s="76"/>
      <c r="C16" s="77"/>
      <c r="D16" s="78"/>
      <c r="E16" s="79"/>
      <c r="F16" s="79"/>
      <c r="G16" s="80"/>
    </row>
    <row r="17" spans="1:7" ht="12" customHeight="1" x14ac:dyDescent="0.25">
      <c r="A17" s="8"/>
      <c r="B17" s="144" t="s">
        <v>11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81"/>
      <c r="C18" s="82"/>
      <c r="D18" s="82"/>
      <c r="E18" s="82"/>
      <c r="F18" s="83"/>
      <c r="G18" s="83"/>
    </row>
    <row r="19" spans="1:7" ht="12" customHeight="1" x14ac:dyDescent="0.25">
      <c r="A19" s="4"/>
      <c r="B19" s="84" t="s">
        <v>12</v>
      </c>
      <c r="C19" s="85"/>
      <c r="D19" s="86"/>
      <c r="E19" s="86"/>
      <c r="F19" s="86"/>
      <c r="G19" s="86"/>
    </row>
    <row r="20" spans="1:7" ht="24" customHeight="1" x14ac:dyDescent="0.25">
      <c r="A20" s="8"/>
      <c r="B20" s="87" t="s">
        <v>13</v>
      </c>
      <c r="C20" s="87" t="s">
        <v>14</v>
      </c>
      <c r="D20" s="87" t="s">
        <v>15</v>
      </c>
      <c r="E20" s="87" t="s">
        <v>16</v>
      </c>
      <c r="F20" s="87" t="s">
        <v>17</v>
      </c>
      <c r="G20" s="87" t="s">
        <v>18</v>
      </c>
    </row>
    <row r="21" spans="1:7" ht="12.75" customHeight="1" x14ac:dyDescent="0.25">
      <c r="A21" s="8"/>
      <c r="B21" s="67" t="s">
        <v>69</v>
      </c>
      <c r="C21" s="9" t="s">
        <v>19</v>
      </c>
      <c r="D21" s="10">
        <v>0.2</v>
      </c>
      <c r="E21" s="67" t="s">
        <v>68</v>
      </c>
      <c r="F21" s="7">
        <v>19000</v>
      </c>
      <c r="G21" s="7">
        <f>(D21*F21)</f>
        <v>3800</v>
      </c>
    </row>
    <row r="22" spans="1:7" ht="12.75" customHeight="1" x14ac:dyDescent="0.25">
      <c r="A22" s="8"/>
      <c r="B22" s="67" t="s">
        <v>86</v>
      </c>
      <c r="C22" s="9" t="s">
        <v>19</v>
      </c>
      <c r="D22" s="10">
        <v>1.5</v>
      </c>
      <c r="E22" s="67" t="s">
        <v>87</v>
      </c>
      <c r="F22" s="7">
        <v>19000</v>
      </c>
      <c r="G22" s="7">
        <f t="shared" ref="G22:G24" si="0">(D22*F22)</f>
        <v>28500</v>
      </c>
    </row>
    <row r="23" spans="1:7" ht="12.75" customHeight="1" x14ac:dyDescent="0.25">
      <c r="A23" s="8"/>
      <c r="B23" s="67" t="s">
        <v>88</v>
      </c>
      <c r="C23" s="9" t="s">
        <v>19</v>
      </c>
      <c r="D23" s="10">
        <v>3</v>
      </c>
      <c r="E23" s="67" t="s">
        <v>89</v>
      </c>
      <c r="F23" s="7">
        <v>19000</v>
      </c>
      <c r="G23" s="7">
        <f t="shared" si="0"/>
        <v>57000</v>
      </c>
    </row>
    <row r="24" spans="1:7" ht="12.75" customHeight="1" x14ac:dyDescent="0.25">
      <c r="A24" s="8"/>
      <c r="B24" s="67" t="s">
        <v>62</v>
      </c>
      <c r="C24" s="9" t="s">
        <v>19</v>
      </c>
      <c r="D24" s="10">
        <v>1</v>
      </c>
      <c r="E24" s="67" t="s">
        <v>70</v>
      </c>
      <c r="F24" s="7">
        <v>19000</v>
      </c>
      <c r="G24" s="7">
        <f t="shared" si="0"/>
        <v>19000</v>
      </c>
    </row>
    <row r="25" spans="1:7" ht="12.75" customHeight="1" x14ac:dyDescent="0.25">
      <c r="A25" s="8"/>
      <c r="B25" s="11" t="s">
        <v>20</v>
      </c>
      <c r="C25" s="12"/>
      <c r="D25" s="12"/>
      <c r="E25" s="12"/>
      <c r="F25" s="13"/>
      <c r="G25" s="14">
        <f>SUM(G21:G24)</f>
        <v>108300</v>
      </c>
    </row>
    <row r="26" spans="1:7" ht="12" customHeight="1" x14ac:dyDescent="0.25">
      <c r="A26" s="2"/>
      <c r="B26" s="81"/>
      <c r="C26" s="83"/>
      <c r="D26" s="83"/>
      <c r="E26" s="83"/>
      <c r="F26" s="88"/>
      <c r="G26" s="88"/>
    </row>
    <row r="27" spans="1:7" ht="12" customHeight="1" x14ac:dyDescent="0.25">
      <c r="A27" s="4"/>
      <c r="B27" s="89" t="s">
        <v>21</v>
      </c>
      <c r="C27" s="90"/>
      <c r="D27" s="91"/>
      <c r="E27" s="91"/>
      <c r="F27" s="92"/>
      <c r="G27" s="92"/>
    </row>
    <row r="28" spans="1:7" ht="24" customHeight="1" x14ac:dyDescent="0.25">
      <c r="A28" s="4"/>
      <c r="B28" s="93" t="s">
        <v>13</v>
      </c>
      <c r="C28" s="94" t="s">
        <v>14</v>
      </c>
      <c r="D28" s="94" t="s">
        <v>15</v>
      </c>
      <c r="E28" s="93" t="s">
        <v>16</v>
      </c>
      <c r="F28" s="94"/>
      <c r="G28" s="93" t="s">
        <v>18</v>
      </c>
    </row>
    <row r="29" spans="1:7" ht="12" customHeight="1" x14ac:dyDescent="0.25">
      <c r="A29" s="4"/>
      <c r="B29" s="95"/>
      <c r="C29" s="96"/>
      <c r="D29" s="96"/>
      <c r="E29" s="96"/>
      <c r="F29" s="95"/>
      <c r="G29" s="95"/>
    </row>
    <row r="30" spans="1:7" ht="12" customHeight="1" x14ac:dyDescent="0.25">
      <c r="A30" s="4"/>
      <c r="B30" s="15" t="s">
        <v>22</v>
      </c>
      <c r="C30" s="16"/>
      <c r="D30" s="16"/>
      <c r="E30" s="16"/>
      <c r="F30" s="17"/>
      <c r="G30" s="17"/>
    </row>
    <row r="31" spans="1:7" ht="12" customHeight="1" x14ac:dyDescent="0.25">
      <c r="A31" s="2"/>
      <c r="B31" s="97"/>
      <c r="C31" s="98"/>
      <c r="D31" s="98"/>
      <c r="E31" s="98"/>
      <c r="F31" s="99"/>
      <c r="G31" s="99"/>
    </row>
    <row r="32" spans="1:7" ht="12" customHeight="1" x14ac:dyDescent="0.25">
      <c r="A32" s="4"/>
      <c r="B32" s="89" t="s">
        <v>23</v>
      </c>
      <c r="C32" s="90"/>
      <c r="D32" s="91"/>
      <c r="E32" s="91"/>
      <c r="F32" s="92"/>
      <c r="G32" s="92"/>
    </row>
    <row r="33" spans="1:10" ht="24" customHeight="1" x14ac:dyDescent="0.25">
      <c r="A33" s="4"/>
      <c r="B33" s="100" t="s">
        <v>13</v>
      </c>
      <c r="C33" s="100" t="s">
        <v>14</v>
      </c>
      <c r="D33" s="100" t="s">
        <v>15</v>
      </c>
      <c r="E33" s="100" t="s">
        <v>16</v>
      </c>
      <c r="F33" s="101"/>
      <c r="G33" s="100" t="s">
        <v>18</v>
      </c>
    </row>
    <row r="34" spans="1:10" ht="12.75" customHeight="1" x14ac:dyDescent="0.25">
      <c r="A34" s="8"/>
      <c r="B34" s="67" t="s">
        <v>90</v>
      </c>
      <c r="C34" s="9" t="s">
        <v>71</v>
      </c>
      <c r="D34" s="121">
        <v>0.25</v>
      </c>
      <c r="E34" s="6" t="s">
        <v>67</v>
      </c>
      <c r="F34" s="7">
        <v>232730</v>
      </c>
      <c r="G34" s="7">
        <f t="shared" ref="G34:G37" si="1">(D34*F34)</f>
        <v>58182.5</v>
      </c>
    </row>
    <row r="35" spans="1:10" ht="12.75" customHeight="1" x14ac:dyDescent="0.25">
      <c r="A35" s="8"/>
      <c r="B35" s="67" t="s">
        <v>91</v>
      </c>
      <c r="C35" s="9" t="s">
        <v>71</v>
      </c>
      <c r="D35" s="121">
        <v>0.25</v>
      </c>
      <c r="E35" s="6" t="s">
        <v>92</v>
      </c>
      <c r="F35" s="7">
        <v>232730</v>
      </c>
      <c r="G35" s="7">
        <f t="shared" si="1"/>
        <v>58182.5</v>
      </c>
    </row>
    <row r="36" spans="1:10" ht="12.75" customHeight="1" x14ac:dyDescent="0.25">
      <c r="A36" s="8"/>
      <c r="B36" s="67" t="s">
        <v>72</v>
      </c>
      <c r="C36" s="9" t="s">
        <v>71</v>
      </c>
      <c r="D36" s="121">
        <v>0.125</v>
      </c>
      <c r="E36" s="6" t="s">
        <v>73</v>
      </c>
      <c r="F36" s="7">
        <v>279775</v>
      </c>
      <c r="G36" s="7">
        <f t="shared" si="1"/>
        <v>34971.875</v>
      </c>
    </row>
    <row r="37" spans="1:10" ht="12.75" customHeight="1" x14ac:dyDescent="0.25">
      <c r="A37" s="8"/>
      <c r="B37" s="67" t="s">
        <v>74</v>
      </c>
      <c r="C37" s="9" t="s">
        <v>71</v>
      </c>
      <c r="D37" s="121">
        <v>0.187</v>
      </c>
      <c r="E37" s="6" t="s">
        <v>93</v>
      </c>
      <c r="F37" s="7">
        <v>272311</v>
      </c>
      <c r="G37" s="7">
        <f t="shared" si="1"/>
        <v>50922.156999999999</v>
      </c>
    </row>
    <row r="38" spans="1:10" ht="12.75" customHeight="1" x14ac:dyDescent="0.25">
      <c r="A38" s="4"/>
      <c r="B38" s="15" t="s">
        <v>24</v>
      </c>
      <c r="C38" s="16"/>
      <c r="D38" s="122"/>
      <c r="E38" s="122"/>
      <c r="F38" s="122"/>
      <c r="G38" s="123">
        <f>SUM(G34:G37)</f>
        <v>202259.03200000001</v>
      </c>
    </row>
    <row r="39" spans="1:10" ht="12" customHeight="1" x14ac:dyDescent="0.25">
      <c r="A39" s="2"/>
      <c r="B39" s="97"/>
      <c r="C39" s="98"/>
      <c r="D39" s="98"/>
      <c r="E39" s="98"/>
      <c r="F39" s="99"/>
      <c r="G39" s="99"/>
    </row>
    <row r="40" spans="1:10" ht="12" customHeight="1" x14ac:dyDescent="0.25">
      <c r="A40" s="4"/>
      <c r="B40" s="89" t="s">
        <v>25</v>
      </c>
      <c r="C40" s="90"/>
      <c r="D40" s="91"/>
      <c r="E40" s="91"/>
      <c r="F40" s="92"/>
      <c r="G40" s="92"/>
    </row>
    <row r="41" spans="1:10" ht="24" customHeight="1" x14ac:dyDescent="0.25">
      <c r="A41" s="4"/>
      <c r="B41" s="101" t="s">
        <v>26</v>
      </c>
      <c r="C41" s="126" t="s">
        <v>27</v>
      </c>
      <c r="D41" s="126" t="s">
        <v>28</v>
      </c>
      <c r="E41" s="126" t="s">
        <v>16</v>
      </c>
      <c r="F41" s="126"/>
      <c r="G41" s="126" t="s">
        <v>18</v>
      </c>
      <c r="J41" s="58"/>
    </row>
    <row r="42" spans="1:10" ht="12.75" customHeight="1" x14ac:dyDescent="0.25">
      <c r="A42" s="8"/>
      <c r="B42" s="125" t="s">
        <v>75</v>
      </c>
      <c r="C42" s="129"/>
      <c r="D42" s="129"/>
      <c r="E42" s="129"/>
      <c r="F42" s="129"/>
      <c r="G42" s="129"/>
      <c r="J42" s="58"/>
    </row>
    <row r="43" spans="1:10" ht="12.75" customHeight="1" x14ac:dyDescent="0.25">
      <c r="A43" s="8"/>
      <c r="B43" s="60" t="s">
        <v>98</v>
      </c>
      <c r="C43" s="66" t="s">
        <v>76</v>
      </c>
      <c r="D43" s="127">
        <v>140</v>
      </c>
      <c r="E43" s="127" t="s">
        <v>73</v>
      </c>
      <c r="F43" s="128">
        <v>600</v>
      </c>
      <c r="G43" s="128">
        <f>F43*D43</f>
        <v>84000</v>
      </c>
      <c r="J43" s="58"/>
    </row>
    <row r="44" spans="1:10" ht="12.75" customHeight="1" x14ac:dyDescent="0.25">
      <c r="A44" s="8"/>
      <c r="B44" s="59" t="s">
        <v>77</v>
      </c>
      <c r="C44" s="65"/>
      <c r="D44" s="124"/>
      <c r="E44" s="124"/>
      <c r="F44" s="61"/>
      <c r="G44" s="61"/>
      <c r="J44" s="58"/>
    </row>
    <row r="45" spans="1:10" ht="12.75" customHeight="1" x14ac:dyDescent="0.25">
      <c r="A45" s="8"/>
      <c r="B45" s="60" t="s">
        <v>94</v>
      </c>
      <c r="C45" s="65" t="s">
        <v>76</v>
      </c>
      <c r="D45" s="124">
        <v>2</v>
      </c>
      <c r="E45" s="124" t="s">
        <v>63</v>
      </c>
      <c r="F45" s="61">
        <v>9288</v>
      </c>
      <c r="G45" s="61">
        <f t="shared" ref="G45:G51" si="2">F45*D45</f>
        <v>18576</v>
      </c>
      <c r="J45" s="58"/>
    </row>
    <row r="46" spans="1:10" ht="12.75" customHeight="1" x14ac:dyDescent="0.25">
      <c r="A46" s="8"/>
      <c r="B46" s="59" t="s">
        <v>79</v>
      </c>
      <c r="C46" s="65"/>
      <c r="D46" s="124"/>
      <c r="E46" s="124"/>
      <c r="F46" s="61"/>
      <c r="G46" s="61"/>
      <c r="J46" s="58"/>
    </row>
    <row r="47" spans="1:10" ht="12.75" customHeight="1" x14ac:dyDescent="0.25">
      <c r="A47" s="8"/>
      <c r="B47" s="60" t="s">
        <v>95</v>
      </c>
      <c r="C47" s="65" t="s">
        <v>78</v>
      </c>
      <c r="D47" s="124">
        <v>1</v>
      </c>
      <c r="E47" s="124" t="s">
        <v>89</v>
      </c>
      <c r="F47" s="61">
        <v>28770</v>
      </c>
      <c r="G47" s="61">
        <f t="shared" si="2"/>
        <v>28770</v>
      </c>
      <c r="J47" s="58"/>
    </row>
    <row r="48" spans="1:10" ht="12.75" customHeight="1" x14ac:dyDescent="0.25">
      <c r="A48" s="8"/>
      <c r="B48" s="59" t="s">
        <v>29</v>
      </c>
      <c r="C48" s="65"/>
      <c r="D48" s="124"/>
      <c r="E48" s="124"/>
      <c r="F48" s="61"/>
      <c r="G48" s="61"/>
      <c r="J48" s="58"/>
    </row>
    <row r="49" spans="1:10" ht="12.75" customHeight="1" x14ac:dyDescent="0.25">
      <c r="A49" s="8"/>
      <c r="B49" s="60" t="s">
        <v>96</v>
      </c>
      <c r="C49" s="65" t="s">
        <v>76</v>
      </c>
      <c r="D49" s="124">
        <v>150</v>
      </c>
      <c r="E49" s="124" t="s">
        <v>73</v>
      </c>
      <c r="F49" s="61">
        <v>1100</v>
      </c>
      <c r="G49" s="61">
        <f t="shared" si="2"/>
        <v>165000</v>
      </c>
      <c r="J49" s="58"/>
    </row>
    <row r="50" spans="1:10" ht="12.75" customHeight="1" x14ac:dyDescent="0.25">
      <c r="A50" s="8"/>
      <c r="B50" s="59" t="s">
        <v>31</v>
      </c>
      <c r="C50" s="65"/>
      <c r="D50" s="124"/>
      <c r="E50" s="124"/>
      <c r="F50" s="61"/>
      <c r="G50" s="61"/>
      <c r="J50" s="58"/>
    </row>
    <row r="51" spans="1:10" ht="13.5" customHeight="1" x14ac:dyDescent="0.25">
      <c r="A51" s="8"/>
      <c r="B51" s="60" t="s">
        <v>80</v>
      </c>
      <c r="C51" s="65" t="s">
        <v>81</v>
      </c>
      <c r="D51" s="124">
        <v>30</v>
      </c>
      <c r="E51" s="124" t="s">
        <v>70</v>
      </c>
      <c r="F51" s="61">
        <v>407</v>
      </c>
      <c r="G51" s="61">
        <f t="shared" si="2"/>
        <v>12210</v>
      </c>
      <c r="J51" s="58"/>
    </row>
    <row r="52" spans="1:10" ht="13.5" customHeight="1" x14ac:dyDescent="0.25">
      <c r="A52" s="4"/>
      <c r="B52" s="15" t="s">
        <v>30</v>
      </c>
      <c r="C52" s="16"/>
      <c r="D52" s="16"/>
      <c r="E52" s="16"/>
      <c r="F52" s="17"/>
      <c r="G52" s="18">
        <f>SUM(G43:G51)</f>
        <v>308556</v>
      </c>
    </row>
    <row r="53" spans="1:10" ht="12" customHeight="1" x14ac:dyDescent="0.25">
      <c r="A53" s="2"/>
      <c r="B53" s="97"/>
      <c r="C53" s="98"/>
      <c r="D53" s="98"/>
      <c r="E53" s="102"/>
      <c r="F53" s="99"/>
      <c r="G53" s="99"/>
    </row>
    <row r="54" spans="1:10" ht="12" customHeight="1" x14ac:dyDescent="0.25">
      <c r="A54" s="4"/>
      <c r="B54" s="89" t="s">
        <v>31</v>
      </c>
      <c r="C54" s="90"/>
      <c r="D54" s="91"/>
      <c r="E54" s="91"/>
      <c r="F54" s="92"/>
      <c r="G54" s="92"/>
    </row>
    <row r="55" spans="1:10" ht="24" customHeight="1" x14ac:dyDescent="0.25">
      <c r="A55" s="4"/>
      <c r="B55" s="100" t="s">
        <v>32</v>
      </c>
      <c r="C55" s="101" t="s">
        <v>27</v>
      </c>
      <c r="D55" s="101" t="s">
        <v>28</v>
      </c>
      <c r="E55" s="100" t="s">
        <v>16</v>
      </c>
      <c r="F55" s="101" t="s">
        <v>17</v>
      </c>
      <c r="G55" s="100" t="s">
        <v>18</v>
      </c>
    </row>
    <row r="56" spans="1:10" ht="12.75" customHeight="1" x14ac:dyDescent="0.25">
      <c r="A56" s="8"/>
      <c r="B56" s="67"/>
      <c r="C56" s="19"/>
      <c r="D56" s="103"/>
      <c r="E56" s="9"/>
      <c r="F56" s="20"/>
      <c r="G56" s="20"/>
    </row>
    <row r="57" spans="1:10" ht="13.5" customHeight="1" x14ac:dyDescent="0.25">
      <c r="A57" s="4"/>
      <c r="B57" s="104" t="s">
        <v>33</v>
      </c>
      <c r="C57" s="105"/>
      <c r="D57" s="105"/>
      <c r="E57" s="105"/>
      <c r="F57" s="106"/>
      <c r="G57" s="107"/>
    </row>
    <row r="58" spans="1:10" ht="12" customHeight="1" x14ac:dyDescent="0.25">
      <c r="A58" s="2"/>
      <c r="B58" s="108"/>
      <c r="C58" s="108"/>
      <c r="D58" s="108"/>
      <c r="E58" s="108"/>
      <c r="F58" s="109"/>
      <c r="G58" s="109"/>
    </row>
    <row r="59" spans="1:10" ht="12" customHeight="1" x14ac:dyDescent="0.25">
      <c r="A59" s="31"/>
      <c r="B59" s="110" t="s">
        <v>34</v>
      </c>
      <c r="C59" s="111"/>
      <c r="D59" s="111"/>
      <c r="E59" s="111"/>
      <c r="F59" s="111"/>
      <c r="G59" s="112">
        <f>G25+G38+G52+G57</f>
        <v>619115.03200000001</v>
      </c>
    </row>
    <row r="60" spans="1:10" ht="12" customHeight="1" x14ac:dyDescent="0.25">
      <c r="A60" s="31"/>
      <c r="B60" s="113" t="s">
        <v>35</v>
      </c>
      <c r="C60" s="114"/>
      <c r="D60" s="114"/>
      <c r="E60" s="114"/>
      <c r="F60" s="114"/>
      <c r="G60" s="115">
        <f>G59*0.05</f>
        <v>30955.751600000003</v>
      </c>
    </row>
    <row r="61" spans="1:10" ht="12" customHeight="1" x14ac:dyDescent="0.25">
      <c r="A61" s="31"/>
      <c r="B61" s="116" t="s">
        <v>36</v>
      </c>
      <c r="C61" s="117"/>
      <c r="D61" s="117"/>
      <c r="E61" s="117"/>
      <c r="F61" s="117"/>
      <c r="G61" s="118">
        <f>G60+G59</f>
        <v>650070.78359999997</v>
      </c>
    </row>
    <row r="62" spans="1:10" ht="12" customHeight="1" x14ac:dyDescent="0.25">
      <c r="A62" s="31"/>
      <c r="B62" s="113" t="s">
        <v>37</v>
      </c>
      <c r="C62" s="114"/>
      <c r="D62" s="114"/>
      <c r="E62" s="114"/>
      <c r="F62" s="114"/>
      <c r="G62" s="115">
        <f>G12</f>
        <v>1225000</v>
      </c>
    </row>
    <row r="63" spans="1:10" ht="12" customHeight="1" x14ac:dyDescent="0.25">
      <c r="A63" s="31"/>
      <c r="B63" s="119" t="s">
        <v>38</v>
      </c>
      <c r="C63" s="120"/>
      <c r="D63" s="120"/>
      <c r="E63" s="120"/>
      <c r="F63" s="120"/>
      <c r="G63" s="130">
        <f>G62-G61</f>
        <v>574929.21640000003</v>
      </c>
    </row>
    <row r="64" spans="1:10" ht="12" customHeight="1" x14ac:dyDescent="0.25">
      <c r="A64" s="31"/>
      <c r="B64" s="32" t="s">
        <v>39</v>
      </c>
      <c r="C64" s="33"/>
      <c r="D64" s="33"/>
      <c r="E64" s="33"/>
      <c r="F64" s="33"/>
      <c r="G64" s="28"/>
    </row>
    <row r="65" spans="1:7" ht="12.75" customHeight="1" thickBot="1" x14ac:dyDescent="0.3">
      <c r="A65" s="31"/>
      <c r="B65" s="34"/>
      <c r="C65" s="33"/>
      <c r="D65" s="33"/>
      <c r="E65" s="33"/>
      <c r="F65" s="33"/>
      <c r="G65" s="28"/>
    </row>
    <row r="66" spans="1:7" ht="12" customHeight="1" x14ac:dyDescent="0.25">
      <c r="A66" s="31"/>
      <c r="B66" s="44" t="s">
        <v>40</v>
      </c>
      <c r="C66" s="45"/>
      <c r="D66" s="45"/>
      <c r="E66" s="45"/>
      <c r="F66" s="46"/>
      <c r="G66" s="28"/>
    </row>
    <row r="67" spans="1:7" ht="12" customHeight="1" x14ac:dyDescent="0.25">
      <c r="A67" s="31"/>
      <c r="B67" s="47" t="s">
        <v>41</v>
      </c>
      <c r="C67" s="30"/>
      <c r="D67" s="30"/>
      <c r="E67" s="30"/>
      <c r="F67" s="48"/>
      <c r="G67" s="28"/>
    </row>
    <row r="68" spans="1:7" ht="12" customHeight="1" x14ac:dyDescent="0.25">
      <c r="A68" s="31"/>
      <c r="B68" s="47" t="s">
        <v>42</v>
      </c>
      <c r="C68" s="30"/>
      <c r="D68" s="30"/>
      <c r="E68" s="30"/>
      <c r="F68" s="48"/>
      <c r="G68" s="28"/>
    </row>
    <row r="69" spans="1:7" ht="12" customHeight="1" x14ac:dyDescent="0.25">
      <c r="A69" s="31"/>
      <c r="B69" s="47" t="s">
        <v>43</v>
      </c>
      <c r="C69" s="30"/>
      <c r="D69" s="30"/>
      <c r="E69" s="30"/>
      <c r="F69" s="48"/>
      <c r="G69" s="28"/>
    </row>
    <row r="70" spans="1:7" ht="12" customHeight="1" x14ac:dyDescent="0.25">
      <c r="A70" s="31"/>
      <c r="B70" s="47" t="s">
        <v>44</v>
      </c>
      <c r="C70" s="30"/>
      <c r="D70" s="30"/>
      <c r="E70" s="30"/>
      <c r="F70" s="48"/>
      <c r="G70" s="28"/>
    </row>
    <row r="71" spans="1:7" ht="12" customHeight="1" x14ac:dyDescent="0.25">
      <c r="A71" s="31"/>
      <c r="B71" s="47" t="s">
        <v>45</v>
      </c>
      <c r="C71" s="30"/>
      <c r="D71" s="30"/>
      <c r="E71" s="30"/>
      <c r="F71" s="48"/>
      <c r="G71" s="28"/>
    </row>
    <row r="72" spans="1:7" ht="12.75" customHeight="1" thickBot="1" x14ac:dyDescent="0.3">
      <c r="A72" s="31"/>
      <c r="B72" s="49" t="s">
        <v>46</v>
      </c>
      <c r="C72" s="50"/>
      <c r="D72" s="50"/>
      <c r="E72" s="50"/>
      <c r="F72" s="51"/>
      <c r="G72" s="28"/>
    </row>
    <row r="73" spans="1:7" ht="12.75" customHeight="1" x14ac:dyDescent="0.25">
      <c r="A73" s="31"/>
      <c r="B73" s="42"/>
      <c r="C73" s="30"/>
      <c r="D73" s="30"/>
      <c r="E73" s="30"/>
      <c r="F73" s="30"/>
      <c r="G73" s="28"/>
    </row>
    <row r="74" spans="1:7" ht="15" customHeight="1" thickBot="1" x14ac:dyDescent="0.3">
      <c r="A74" s="31"/>
      <c r="B74" s="134" t="s">
        <v>47</v>
      </c>
      <c r="C74" s="135"/>
      <c r="D74" s="41"/>
      <c r="E74" s="22"/>
      <c r="F74" s="22"/>
      <c r="G74" s="28"/>
    </row>
    <row r="75" spans="1:7" ht="12" customHeight="1" x14ac:dyDescent="0.25">
      <c r="A75" s="31"/>
      <c r="B75" s="36" t="s">
        <v>32</v>
      </c>
      <c r="C75" s="63" t="s">
        <v>99</v>
      </c>
      <c r="D75" s="64" t="s">
        <v>48</v>
      </c>
      <c r="E75" s="22"/>
      <c r="F75" s="22"/>
      <c r="G75" s="28"/>
    </row>
    <row r="76" spans="1:7" ht="12" customHeight="1" x14ac:dyDescent="0.25">
      <c r="A76" s="31"/>
      <c r="B76" s="37" t="s">
        <v>49</v>
      </c>
      <c r="C76" s="23">
        <f>G25</f>
        <v>108300</v>
      </c>
      <c r="D76" s="62">
        <f>(C76/$C$82)</f>
        <v>0.16659724253449745</v>
      </c>
      <c r="E76" s="22"/>
      <c r="F76" s="22"/>
      <c r="G76" s="28"/>
    </row>
    <row r="77" spans="1:7" ht="12" customHeight="1" x14ac:dyDescent="0.25">
      <c r="A77" s="31"/>
      <c r="B77" s="37" t="s">
        <v>50</v>
      </c>
      <c r="C77" s="24">
        <f>G30</f>
        <v>0</v>
      </c>
      <c r="D77" s="62">
        <f t="shared" ref="D77:D81" si="3">(C77/$C$82)</f>
        <v>0</v>
      </c>
      <c r="E77" s="22"/>
      <c r="F77" s="22"/>
      <c r="G77" s="28"/>
    </row>
    <row r="78" spans="1:7" ht="12" customHeight="1" x14ac:dyDescent="0.25">
      <c r="A78" s="31"/>
      <c r="B78" s="37" t="s">
        <v>51</v>
      </c>
      <c r="C78" s="23">
        <f>G38</f>
        <v>202259.03200000001</v>
      </c>
      <c r="D78" s="62">
        <f t="shared" si="3"/>
        <v>0.31113385973127128</v>
      </c>
      <c r="E78" s="22"/>
      <c r="F78" s="22"/>
      <c r="G78" s="28"/>
    </row>
    <row r="79" spans="1:7" ht="12" customHeight="1" x14ac:dyDescent="0.25">
      <c r="A79" s="31"/>
      <c r="B79" s="37" t="s">
        <v>26</v>
      </c>
      <c r="C79" s="23">
        <f>G52</f>
        <v>308556</v>
      </c>
      <c r="D79" s="62">
        <f t="shared" si="3"/>
        <v>0.47464985011518368</v>
      </c>
      <c r="E79" s="22"/>
      <c r="F79" s="22"/>
      <c r="G79" s="28"/>
    </row>
    <row r="80" spans="1:7" ht="12" customHeight="1" x14ac:dyDescent="0.25">
      <c r="A80" s="31"/>
      <c r="B80" s="37" t="s">
        <v>52</v>
      </c>
      <c r="C80" s="23">
        <f>G53</f>
        <v>0</v>
      </c>
      <c r="D80" s="62">
        <f t="shared" si="3"/>
        <v>0</v>
      </c>
      <c r="E80" s="27"/>
      <c r="F80" s="27"/>
      <c r="G80" s="28"/>
    </row>
    <row r="81" spans="1:7" ht="12" customHeight="1" x14ac:dyDescent="0.25">
      <c r="A81" s="31"/>
      <c r="B81" s="37" t="s">
        <v>53</v>
      </c>
      <c r="C81" s="25">
        <f>G60</f>
        <v>30955.751600000003</v>
      </c>
      <c r="D81" s="62">
        <f t="shared" si="3"/>
        <v>4.7619047619047623E-2</v>
      </c>
      <c r="E81" s="27"/>
      <c r="F81" s="27"/>
      <c r="G81" s="28"/>
    </row>
    <row r="82" spans="1:7" ht="12.75" customHeight="1" thickBot="1" x14ac:dyDescent="0.3">
      <c r="A82" s="31"/>
      <c r="B82" s="38" t="s">
        <v>54</v>
      </c>
      <c r="C82" s="39">
        <f>SUM(C76:C81)</f>
        <v>650070.78359999997</v>
      </c>
      <c r="D82" s="40">
        <f>SUM(D76:D81)</f>
        <v>1</v>
      </c>
      <c r="E82" s="27"/>
      <c r="F82" s="27"/>
      <c r="G82" s="28"/>
    </row>
    <row r="83" spans="1:7" ht="12" customHeight="1" x14ac:dyDescent="0.25">
      <c r="A83" s="31"/>
      <c r="B83" s="34"/>
      <c r="C83" s="33"/>
      <c r="D83" s="33"/>
      <c r="E83" s="33"/>
      <c r="F83" s="33"/>
      <c r="G83" s="28"/>
    </row>
    <row r="84" spans="1:7" ht="12.75" customHeight="1" x14ac:dyDescent="0.25">
      <c r="A84" s="31"/>
      <c r="B84" s="35"/>
      <c r="C84" s="33">
        <v>0.85</v>
      </c>
      <c r="D84" s="33"/>
      <c r="E84" s="33">
        <v>1.1499999999999999</v>
      </c>
      <c r="F84" s="33"/>
      <c r="G84" s="28"/>
    </row>
    <row r="85" spans="1:7" ht="12" customHeight="1" thickBot="1" x14ac:dyDescent="0.3">
      <c r="A85" s="21"/>
      <c r="B85" s="53"/>
      <c r="C85" s="54" t="s">
        <v>55</v>
      </c>
      <c r="D85" s="55"/>
      <c r="E85" s="56"/>
      <c r="F85" s="26"/>
      <c r="G85" s="28"/>
    </row>
    <row r="86" spans="1:7" ht="12" customHeight="1" x14ac:dyDescent="0.25">
      <c r="A86" s="31"/>
      <c r="B86" s="57" t="s">
        <v>100</v>
      </c>
      <c r="C86" s="131">
        <f>D86*C84</f>
        <v>29.75</v>
      </c>
      <c r="D86" s="131">
        <f>G9</f>
        <v>35</v>
      </c>
      <c r="E86" s="132">
        <f>D86*E84</f>
        <v>40.25</v>
      </c>
      <c r="F86" s="52"/>
      <c r="G86" s="29"/>
    </row>
    <row r="87" spans="1:7" ht="12.75" customHeight="1" thickBot="1" x14ac:dyDescent="0.3">
      <c r="A87" s="31"/>
      <c r="B87" s="38" t="s">
        <v>56</v>
      </c>
      <c r="C87" s="39">
        <f>(G61/C86)</f>
        <v>21851.118776470586</v>
      </c>
      <c r="D87" s="39">
        <f>(G61/D86)</f>
        <v>18573.450959999998</v>
      </c>
      <c r="E87" s="133">
        <f>(G61/E86)</f>
        <v>16150.82692173913</v>
      </c>
      <c r="F87" s="52"/>
      <c r="G87" s="29"/>
    </row>
    <row r="88" spans="1:7" ht="15.6" customHeight="1" x14ac:dyDescent="0.25">
      <c r="A88" s="31"/>
      <c r="B88" s="43" t="s">
        <v>57</v>
      </c>
      <c r="C88" s="30"/>
      <c r="D88" s="30"/>
      <c r="E88" s="30"/>
      <c r="F88" s="30"/>
      <c r="G88" s="30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2022-02-08T13:23:22Z</cp:lastPrinted>
  <dcterms:created xsi:type="dcterms:W3CDTF">2020-11-27T12:49:26Z</dcterms:created>
  <dcterms:modified xsi:type="dcterms:W3CDTF">2022-07-04T20:36:46Z</dcterms:modified>
</cp:coreProperties>
</file>