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LUP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49" i="1" l="1"/>
  <c r="G57" i="1"/>
  <c r="G56" i="1"/>
  <c r="G54" i="1"/>
  <c r="G12" i="1" l="1"/>
  <c r="C83" i="1" l="1"/>
  <c r="G26" i="1"/>
  <c r="G25" i="1"/>
  <c r="G24" i="1"/>
  <c r="G23" i="1"/>
  <c r="G22" i="1"/>
  <c r="D92" i="1" l="1"/>
  <c r="G47" i="1"/>
  <c r="G51" i="1"/>
  <c r="G45" i="1"/>
  <c r="G21" i="1"/>
  <c r="G27" i="1" s="1"/>
  <c r="C82" i="1" s="1"/>
  <c r="G41" i="1" l="1"/>
  <c r="G58" i="1"/>
  <c r="C85" i="1" s="1"/>
  <c r="C86" i="1"/>
  <c r="C84" i="1" l="1"/>
  <c r="G65" i="1"/>
  <c r="G68" i="1"/>
  <c r="G66" i="1" l="1"/>
  <c r="C87" i="1" s="1"/>
  <c r="G67" i="1" l="1"/>
  <c r="D93" i="1" s="1"/>
  <c r="C88" i="1"/>
  <c r="D82" i="1" s="1"/>
  <c r="C93" i="1" l="1"/>
  <c r="E93" i="1"/>
  <c r="G69" i="1"/>
  <c r="D87" i="1"/>
  <c r="D85" i="1"/>
  <c r="D86" i="1"/>
  <c r="D84" i="1"/>
  <c r="D88" i="1" l="1"/>
</calcChain>
</file>

<file path=xl/sharedStrings.xml><?xml version="1.0" encoding="utf-8"?>
<sst xmlns="http://schemas.openxmlformats.org/spreadsheetml/2006/main" count="163" uniqueCount="110">
  <si>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</si>
  <si>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</si>
  <si>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</si>
  <si>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</si>
  <si>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</si>
  <si>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</si>
  <si>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</si>
  <si>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</si>
  <si>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</si>
  <si>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</si>
  <si>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</si>
  <si>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</si>
  <si>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</si>
  <si>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</si>
  <si>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</si>
  <si>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</si>
  <si>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</si>
  <si>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</si>
  <si>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</si>
  <si>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</si>
  <si>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</si>
  <si>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</si>
  <si>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</si>
  <si>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</si>
  <si>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</si>
  <si>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</si>
  <si>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</si>
  <si>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</si>
  <si>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</si>
  <si>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</si>
  <si>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</si>
  <si>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</si>
  <si>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</si>
  <si>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</si>
  <si>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</si>
  <si>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</si>
  <si>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</si>
  <si>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</si>
  <si>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</si>
  <si>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</si>
  <si>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</si>
  <si>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</si>
  <si>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</si>
  <si>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</si>
  <si>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</si>
  <si>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</si>
  <si>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</si>
  <si>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</si>
  <si>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</si>
  <si>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</si>
  <si>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</si>
  <si>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</si>
  <si>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</si>
  <si>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</si>
  <si>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</si>
  <si>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FERTILIZANTE</t>
  </si>
  <si>
    <t>FUNGICIDA</t>
  </si>
  <si>
    <t>Rastraje</t>
  </si>
  <si>
    <t>kg</t>
  </si>
  <si>
    <t>Superfosfato triple</t>
  </si>
  <si>
    <t>Lt</t>
  </si>
  <si>
    <t>LAUTARO</t>
  </si>
  <si>
    <t>SEMILLA</t>
  </si>
  <si>
    <t>HERBICIDA</t>
  </si>
  <si>
    <t>Kg</t>
  </si>
  <si>
    <t>Presiembra(Barbecho químico)</t>
  </si>
  <si>
    <t>DESINFECCION DE SEMILLA</t>
  </si>
  <si>
    <t>Siembra</t>
  </si>
  <si>
    <t>Vibrocultivador</t>
  </si>
  <si>
    <t>Fumigacion</t>
  </si>
  <si>
    <t>Cosecha</t>
  </si>
  <si>
    <t>Cargas y descargas insumos</t>
  </si>
  <si>
    <t>Desinfección semilla</t>
  </si>
  <si>
    <t xml:space="preserve">Siembra mecanizada </t>
  </si>
  <si>
    <t>Aplicación herbicida postemergencia</t>
  </si>
  <si>
    <t>Subtotal Costo Mano de Obra</t>
  </si>
  <si>
    <t>JORNADAS ANIMAL</t>
  </si>
  <si>
    <t>Subtotal Costo Jornadas Animal</t>
  </si>
  <si>
    <t>LA ARAUCANIA</t>
  </si>
  <si>
    <t>LAUTARO / PERQUENCO</t>
  </si>
  <si>
    <t>FEBRERO DE 2021</t>
  </si>
  <si>
    <t>CONSUMO INTERNO</t>
  </si>
  <si>
    <t>SEQUIA-HELADAS-LLUVIA EXESIVA</t>
  </si>
  <si>
    <t>LUPINO</t>
  </si>
  <si>
    <t>Marzo</t>
  </si>
  <si>
    <t>RUMBO</t>
  </si>
  <si>
    <t>Postemergencia</t>
  </si>
  <si>
    <t>125cc/100 kg de semilla</t>
  </si>
  <si>
    <t>ACRONIS</t>
  </si>
  <si>
    <t>PRIORI</t>
  </si>
  <si>
    <t>RANGO FULL</t>
  </si>
  <si>
    <t>GESATOP</t>
  </si>
  <si>
    <t>CENTURION SUPER</t>
  </si>
  <si>
    <t>PRECIO ESPERADO ($/qqm)</t>
  </si>
  <si>
    <t>Costo unitario ($/ qqm) (*)</t>
  </si>
  <si>
    <t>ESCENARIOS COSTO UNITARIO  ($/qqm)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</si>
  <si>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</si>
  <si>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</si>
  <si>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Abril-Mayo</t>
  </si>
  <si>
    <t>Mayo-Junio</t>
  </si>
  <si>
    <t>Abriil-Mayo</t>
  </si>
  <si>
    <t>Mayo- Junio</t>
  </si>
  <si>
    <t>Septiembre-Octubre</t>
  </si>
  <si>
    <t>Agosto-Septiembre</t>
  </si>
  <si>
    <t>Rendimiento  (qqm/há)</t>
  </si>
  <si>
    <t>Abril-octubre</t>
  </si>
  <si>
    <t>Abril-mayo</t>
  </si>
  <si>
    <t>Mayo-junio</t>
  </si>
  <si>
    <t>Febrero-marzo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</si>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</sst>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/>
    </xf>
    <xf numFmtId="0" fontId="5" fillId="0" borderId="49" xfId="0" applyFont="1" applyBorder="1" applyAlignment="1">
      <alignment horizontal="center"/>
    </xf>
    <xf numFmtId="0" fontId="5" fillId="0" borderId="49" xfId="0" applyFont="1" applyFill="1" applyBorder="1"/>
    <xf numFmtId="0" fontId="6" fillId="0" borderId="49" xfId="0" applyFont="1" applyBorder="1" applyAlignment="1">
      <alignment horizontal="left"/>
    </xf>
    <xf numFmtId="0" fontId="6" fillId="0" borderId="49" xfId="0" applyFont="1" applyBorder="1" applyAlignment="1">
      <alignment horizontal="center"/>
    </xf>
    <xf numFmtId="3" fontId="5" fillId="0" borderId="49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1" fillId="2" borderId="18" xfId="0" applyNumberFormat="1" applyFont="1" applyFill="1" applyBorder="1" applyAlignment="1">
      <alignment horizontal="center" wrapText="1"/>
    </xf>
    <xf numFmtId="3" fontId="5" fillId="0" borderId="18" xfId="0" applyNumberFormat="1" applyFont="1" applyBorder="1" applyAlignment="1">
      <alignment horizontal="center"/>
    </xf>
    <xf numFmtId="0" fontId="0" fillId="2" borderId="50" xfId="0" applyFont="1" applyFill="1" applyBorder="1" applyAlignment="1"/>
    <xf numFmtId="3" fontId="1" fillId="2" borderId="49" xfId="0" applyNumberFormat="1" applyFont="1" applyFill="1" applyBorder="1" applyAlignment="1">
      <alignment horizontal="center" wrapText="1"/>
    </xf>
    <xf numFmtId="0" fontId="6" fillId="0" borderId="49" xfId="0" applyFont="1" applyBorder="1" applyAlignment="1">
      <alignment horizontal="right" wrapText="1"/>
    </xf>
    <xf numFmtId="0" fontId="6" fillId="0" borderId="49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/>
    </xf>
    <xf numFmtId="17" fontId="6" fillId="0" borderId="49" xfId="0" applyNumberFormat="1" applyFont="1" applyBorder="1" applyAlignment="1">
      <alignment horizontal="right"/>
    </xf>
    <xf numFmtId="3" fontId="6" fillId="10" borderId="49" xfId="0" applyNumberFormat="1" applyFont="1" applyFill="1" applyBorder="1" applyAlignment="1">
      <alignment horizontal="right"/>
    </xf>
    <xf numFmtId="0" fontId="1" fillId="0" borderId="49" xfId="0" applyFont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5" fillId="0" borderId="49" xfId="0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0" fontId="5" fillId="0" borderId="49" xfId="0" applyFont="1" applyBorder="1" applyAlignment="1">
      <alignment horizontal="right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42" xfId="0" applyFont="1" applyFill="1" applyBorder="1" applyAlignment="1">
      <alignment horizontal="right" vertical="center" wrapText="1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lef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horizontal="center" vertical="center" wrapText="1"/>
    </xf>
    <xf numFmtId="49" fontId="8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165" fontId="4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2" borderId="5" xfId="0" applyNumberFormat="1" applyFont="1" applyFill="1" applyBorder="1" applyAlignment="1">
      <alignment horizontal="center" wrapText="1"/>
    </xf>
    <xf numFmtId="0" fontId="6" fillId="0" borderId="51" xfId="0" applyFont="1" applyBorder="1" applyAlignment="1">
      <alignment horizontal="right" wrapText="1"/>
    </xf>
    <xf numFmtId="0" fontId="6" fillId="0" borderId="51" xfId="0" applyFont="1" applyFill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10" borderId="51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 wrapText="1"/>
    </xf>
    <xf numFmtId="17" fontId="6" fillId="0" borderId="52" xfId="1" applyNumberFormat="1" applyFont="1" applyBorder="1" applyAlignment="1">
      <alignment horizontal="right" vertical="center"/>
    </xf>
    <xf numFmtId="0" fontId="0" fillId="2" borderId="53" xfId="0" applyFont="1" applyFill="1" applyBorder="1" applyAlignment="1"/>
    <xf numFmtId="0" fontId="1" fillId="2" borderId="54" xfId="0" applyFont="1" applyFill="1" applyBorder="1" applyAlignment="1">
      <alignment wrapText="1"/>
    </xf>
    <xf numFmtId="49" fontId="8" fillId="3" borderId="55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49" fontId="8" fillId="5" borderId="58" xfId="0" applyNumberFormat="1" applyFont="1" applyFill="1" applyBorder="1" applyAlignment="1">
      <alignment vertical="center"/>
    </xf>
    <xf numFmtId="0" fontId="8" fillId="5" borderId="59" xfId="0" applyFont="1" applyFill="1" applyBorder="1" applyAlignment="1">
      <alignment vertical="center"/>
    </xf>
    <xf numFmtId="164" fontId="8" fillId="5" borderId="60" xfId="0" applyNumberFormat="1" applyFont="1" applyFill="1" applyBorder="1" applyAlignment="1">
      <alignment vertical="center"/>
    </xf>
    <xf numFmtId="49" fontId="8" fillId="3" borderId="61" xfId="0" applyNumberFormat="1" applyFont="1" applyFill="1" applyBorder="1" applyAlignment="1">
      <alignment vertical="center"/>
    </xf>
    <xf numFmtId="164" fontId="8" fillId="3" borderId="62" xfId="0" applyNumberFormat="1" applyFont="1" applyFill="1" applyBorder="1" applyAlignment="1">
      <alignment vertical="center"/>
    </xf>
    <xf numFmtId="49" fontId="8" fillId="5" borderId="61" xfId="0" applyNumberFormat="1" applyFont="1" applyFill="1" applyBorder="1" applyAlignment="1">
      <alignment vertical="center"/>
    </xf>
    <xf numFmtId="164" fontId="8" fillId="5" borderId="62" xfId="0" applyNumberFormat="1" applyFont="1" applyFill="1" applyBorder="1" applyAlignment="1">
      <alignment vertical="center"/>
    </xf>
    <xf numFmtId="49" fontId="8" fillId="5" borderId="63" xfId="0" applyNumberFormat="1" applyFont="1" applyFill="1" applyBorder="1" applyAlignment="1">
      <alignment vertical="center"/>
    </xf>
    <xf numFmtId="0" fontId="8" fillId="5" borderId="64" xfId="0" applyFont="1" applyFill="1" applyBorder="1" applyAlignment="1">
      <alignment vertical="center"/>
    </xf>
    <xf numFmtId="164" fontId="8" fillId="5" borderId="65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1</xdr:row>
      <xdr:rowOff>129485</xdr:rowOff>
    </xdr:from>
    <xdr:to>
      <xdr:col>7</xdr:col>
      <xdr:colOff>9525</xdr:colOff>
      <xdr:row>7</xdr:row>
      <xdr:rowOff>3508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319985"/>
          <a:ext cx="6067426" cy="10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Normal="100" workbookViewId="0">
      <selection activeCell="D21" sqref="D21:D26"/>
    </sheetView>
  </sheetViews>
  <sheetFormatPr baseColWidth="10" defaultColWidth="10.85546875" defaultRowHeight="11.25" customHeight="1" x14ac:dyDescent="0.25"/>
  <cols>
    <col min="1" max="1" width="3.28515625" style="1" customWidth="1"/>
    <col min="2" max="2" width="23.140625" style="1" customWidth="1"/>
    <col min="3" max="3" width="17" style="1" customWidth="1"/>
    <col min="4" max="4" width="9.7109375" style="1" customWidth="1"/>
    <col min="5" max="5" width="14.42578125" style="1" customWidth="1"/>
    <col min="6" max="6" width="12.7109375" style="1" customWidth="1"/>
    <col min="7" max="7" width="13.85546875" style="19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7"/>
    </row>
    <row r="2" spans="1:7" ht="15" customHeight="1" x14ac:dyDescent="0.25">
      <c r="A2" s="2"/>
      <c r="B2" s="2"/>
      <c r="C2" s="2"/>
      <c r="D2" s="2"/>
      <c r="E2" s="2"/>
      <c r="F2" s="2"/>
      <c r="G2" s="17"/>
    </row>
    <row r="3" spans="1:7" ht="15" customHeight="1" x14ac:dyDescent="0.25">
      <c r="A3" s="2"/>
      <c r="B3" s="2"/>
      <c r="C3" s="2"/>
      <c r="D3" s="2"/>
      <c r="E3" s="2"/>
      <c r="F3" s="2"/>
      <c r="G3" s="17"/>
    </row>
    <row r="4" spans="1:7" ht="15" customHeight="1" x14ac:dyDescent="0.25">
      <c r="A4" s="2"/>
      <c r="B4" s="2"/>
      <c r="C4" s="2"/>
      <c r="D4" s="2"/>
      <c r="E4" s="2"/>
      <c r="F4" s="2"/>
      <c r="G4" s="17"/>
    </row>
    <row r="5" spans="1:7" ht="15" customHeight="1" x14ac:dyDescent="0.25">
      <c r="A5" s="2"/>
      <c r="B5" s="2"/>
      <c r="C5" s="2"/>
      <c r="D5" s="2"/>
      <c r="E5" s="2"/>
      <c r="F5" s="2"/>
      <c r="G5" s="17"/>
    </row>
    <row r="6" spans="1:7" ht="15" customHeight="1" x14ac:dyDescent="0.25">
      <c r="A6" s="2"/>
      <c r="B6" s="2"/>
      <c r="C6" s="2"/>
      <c r="D6" s="2"/>
      <c r="E6" s="2"/>
      <c r="F6" s="2"/>
      <c r="G6" s="17"/>
    </row>
    <row r="7" spans="1:7" ht="15" customHeight="1" x14ac:dyDescent="0.25">
      <c r="A7" s="2"/>
      <c r="B7" s="2"/>
      <c r="C7" s="2"/>
      <c r="D7" s="2"/>
      <c r="E7" s="2"/>
      <c r="F7" s="2"/>
      <c r="G7" s="17"/>
    </row>
    <row r="8" spans="1:7" ht="15" customHeight="1" x14ac:dyDescent="0.25">
      <c r="A8" s="2"/>
      <c r="B8" s="145"/>
      <c r="C8" s="3"/>
      <c r="D8" s="2"/>
      <c r="E8" s="3"/>
      <c r="F8" s="3"/>
      <c r="G8" s="18"/>
    </row>
    <row r="9" spans="1:7" ht="12" customHeight="1" x14ac:dyDescent="0.25">
      <c r="A9" s="33"/>
      <c r="B9" s="147" t="s">
        <v>0</v>
      </c>
      <c r="C9" s="139" t="s">
        <v>83</v>
      </c>
      <c r="D9" s="57"/>
      <c r="E9" s="162" t="s">
        <v>109</v>
      </c>
      <c r="F9" s="163"/>
      <c r="G9" s="37">
        <v>40</v>
      </c>
    </row>
    <row r="10" spans="1:7" ht="18" customHeight="1" x14ac:dyDescent="0.25">
      <c r="A10" s="33"/>
      <c r="B10" s="148" t="s">
        <v>1</v>
      </c>
      <c r="C10" s="140" t="s">
        <v>85</v>
      </c>
      <c r="D10" s="57"/>
      <c r="E10" s="164" t="s">
        <v>2</v>
      </c>
      <c r="F10" s="165"/>
      <c r="G10" s="38">
        <v>44621</v>
      </c>
    </row>
    <row r="11" spans="1:7" ht="18" customHeight="1" x14ac:dyDescent="0.25">
      <c r="A11" s="33"/>
      <c r="B11" s="148" t="s">
        <v>3</v>
      </c>
      <c r="C11" s="141" t="s">
        <v>53</v>
      </c>
      <c r="D11" s="57"/>
      <c r="E11" s="164" t="s">
        <v>93</v>
      </c>
      <c r="F11" s="165"/>
      <c r="G11" s="39">
        <v>33000</v>
      </c>
    </row>
    <row r="12" spans="1:7" ht="11.25" customHeight="1" x14ac:dyDescent="0.25">
      <c r="A12" s="33"/>
      <c r="B12" s="148" t="s">
        <v>4</v>
      </c>
      <c r="C12" s="141" t="s">
        <v>78</v>
      </c>
      <c r="D12" s="57"/>
      <c r="E12" s="42" t="s">
        <v>5</v>
      </c>
      <c r="F12" s="43"/>
      <c r="G12" s="39">
        <f>+G9*G11</f>
        <v>1320000</v>
      </c>
    </row>
    <row r="13" spans="1:7" ht="11.25" customHeight="1" x14ac:dyDescent="0.25">
      <c r="A13" s="33"/>
      <c r="B13" s="148" t="s">
        <v>6</v>
      </c>
      <c r="C13" s="142" t="s">
        <v>61</v>
      </c>
      <c r="D13" s="57"/>
      <c r="E13" s="164" t="s">
        <v>7</v>
      </c>
      <c r="F13" s="165"/>
      <c r="G13" s="36" t="s">
        <v>81</v>
      </c>
    </row>
    <row r="14" spans="1:7" ht="13.5" customHeight="1" x14ac:dyDescent="0.25">
      <c r="A14" s="33"/>
      <c r="B14" s="148" t="s">
        <v>8</v>
      </c>
      <c r="C14" s="143" t="s">
        <v>79</v>
      </c>
      <c r="D14" s="57"/>
      <c r="E14" s="164" t="s">
        <v>9</v>
      </c>
      <c r="F14" s="165"/>
      <c r="G14" s="38" t="s">
        <v>80</v>
      </c>
    </row>
    <row r="15" spans="1:7" ht="25.5" customHeight="1" x14ac:dyDescent="0.25">
      <c r="A15" s="33"/>
      <c r="B15" s="149" t="s">
        <v>10</v>
      </c>
      <c r="C15" s="144">
        <v>44713</v>
      </c>
      <c r="D15" s="57"/>
      <c r="E15" s="166" t="s">
        <v>11</v>
      </c>
      <c r="F15" s="167"/>
      <c r="G15" s="35" t="s">
        <v>82</v>
      </c>
    </row>
    <row r="16" spans="1:7" ht="12" customHeight="1" x14ac:dyDescent="0.25">
      <c r="A16" s="2"/>
      <c r="B16" s="146"/>
      <c r="C16" s="58"/>
      <c r="D16" s="59"/>
      <c r="E16" s="60"/>
      <c r="F16" s="60"/>
      <c r="G16" s="61"/>
    </row>
    <row r="17" spans="1:7" ht="12" customHeight="1" x14ac:dyDescent="0.25">
      <c r="A17" s="5"/>
      <c r="B17" s="168" t="s">
        <v>12</v>
      </c>
      <c r="C17" s="169"/>
      <c r="D17" s="169"/>
      <c r="E17" s="169"/>
      <c r="F17" s="169"/>
      <c r="G17" s="169"/>
    </row>
    <row r="18" spans="1:7" ht="12" customHeight="1" x14ac:dyDescent="0.25">
      <c r="A18" s="2"/>
      <c r="B18" s="62"/>
      <c r="C18" s="63"/>
      <c r="D18" s="63"/>
      <c r="E18" s="63"/>
      <c r="F18" s="64"/>
      <c r="G18" s="65"/>
    </row>
    <row r="19" spans="1:7" ht="12" customHeight="1" x14ac:dyDescent="0.25">
      <c r="A19" s="4"/>
      <c r="B19" s="66" t="s">
        <v>13</v>
      </c>
      <c r="C19" s="67"/>
      <c r="D19" s="68"/>
      <c r="E19" s="68"/>
      <c r="F19" s="68"/>
      <c r="G19" s="69"/>
    </row>
    <row r="20" spans="1:7" ht="24" customHeight="1" x14ac:dyDescent="0.25">
      <c r="A20" s="5"/>
      <c r="B20" s="70" t="s">
        <v>14</v>
      </c>
      <c r="C20" s="70" t="s">
        <v>15</v>
      </c>
      <c r="D20" s="70" t="s">
        <v>16</v>
      </c>
      <c r="E20" s="70" t="s">
        <v>17</v>
      </c>
      <c r="F20" s="70" t="s">
        <v>18</v>
      </c>
      <c r="G20" s="70" t="s">
        <v>19</v>
      </c>
    </row>
    <row r="21" spans="1:7" ht="12.75" customHeight="1" x14ac:dyDescent="0.25">
      <c r="A21" s="5"/>
      <c r="B21" s="55" t="s">
        <v>71</v>
      </c>
      <c r="C21" s="6" t="s">
        <v>20</v>
      </c>
      <c r="D21" s="138">
        <v>1</v>
      </c>
      <c r="E21" s="44" t="s">
        <v>98</v>
      </c>
      <c r="F21" s="45">
        <v>25000</v>
      </c>
      <c r="G21" s="45">
        <f>D21*F21</f>
        <v>25000</v>
      </c>
    </row>
    <row r="22" spans="1:7" ht="12.75" customHeight="1" x14ac:dyDescent="0.25">
      <c r="A22" s="5"/>
      <c r="B22" s="25" t="s">
        <v>57</v>
      </c>
      <c r="C22" s="24" t="s">
        <v>20</v>
      </c>
      <c r="D22" s="24">
        <v>0.4</v>
      </c>
      <c r="E22" s="46" t="s">
        <v>98</v>
      </c>
      <c r="F22" s="45">
        <v>25000</v>
      </c>
      <c r="G22" s="47">
        <f t="shared" ref="G22:G26" si="0">D22*F22</f>
        <v>10000</v>
      </c>
    </row>
    <row r="23" spans="1:7" ht="12.75" customHeight="1" x14ac:dyDescent="0.25">
      <c r="A23" s="5"/>
      <c r="B23" s="25" t="s">
        <v>72</v>
      </c>
      <c r="C23" s="24" t="s">
        <v>20</v>
      </c>
      <c r="D23" s="24">
        <v>0.5</v>
      </c>
      <c r="E23" s="46" t="s">
        <v>99</v>
      </c>
      <c r="F23" s="45">
        <v>25000</v>
      </c>
      <c r="G23" s="47">
        <f t="shared" si="0"/>
        <v>12500</v>
      </c>
    </row>
    <row r="24" spans="1:7" ht="12" customHeight="1" x14ac:dyDescent="0.25">
      <c r="A24" s="2"/>
      <c r="B24" s="26" t="s">
        <v>73</v>
      </c>
      <c r="C24" s="24" t="s">
        <v>20</v>
      </c>
      <c r="D24" s="24">
        <v>0.4</v>
      </c>
      <c r="E24" s="46" t="s">
        <v>99</v>
      </c>
      <c r="F24" s="45">
        <v>25000</v>
      </c>
      <c r="G24" s="47">
        <f t="shared" si="0"/>
        <v>10000</v>
      </c>
    </row>
    <row r="25" spans="1:7" ht="12.95" customHeight="1" x14ac:dyDescent="0.25">
      <c r="A25" s="4"/>
      <c r="B25" s="26" t="s">
        <v>74</v>
      </c>
      <c r="C25" s="24" t="s">
        <v>20</v>
      </c>
      <c r="D25" s="27">
        <v>0.5</v>
      </c>
      <c r="E25" s="48" t="s">
        <v>100</v>
      </c>
      <c r="F25" s="45">
        <v>25000</v>
      </c>
      <c r="G25" s="47">
        <f t="shared" si="0"/>
        <v>12500</v>
      </c>
    </row>
    <row r="26" spans="1:7" ht="12" customHeight="1" x14ac:dyDescent="0.25">
      <c r="A26" s="4"/>
      <c r="B26" s="26" t="s">
        <v>70</v>
      </c>
      <c r="C26" s="27" t="s">
        <v>20</v>
      </c>
      <c r="D26" s="27">
        <v>0.5</v>
      </c>
      <c r="E26" s="36" t="s">
        <v>84</v>
      </c>
      <c r="F26" s="45">
        <v>25000</v>
      </c>
      <c r="G26" s="47">
        <f t="shared" si="0"/>
        <v>12500</v>
      </c>
    </row>
    <row r="27" spans="1:7" ht="12" customHeight="1" x14ac:dyDescent="0.25">
      <c r="A27" s="9"/>
      <c r="B27" s="7" t="s">
        <v>75</v>
      </c>
      <c r="C27" s="8"/>
      <c r="D27" s="49"/>
      <c r="E27" s="49"/>
      <c r="F27" s="49"/>
      <c r="G27" s="50">
        <f>SUM(G21:G26)</f>
        <v>82500</v>
      </c>
    </row>
    <row r="28" spans="1:7" ht="12" customHeight="1" x14ac:dyDescent="0.25">
      <c r="A28" s="9"/>
      <c r="B28" s="29"/>
      <c r="C28" s="30"/>
      <c r="D28" s="30"/>
      <c r="E28" s="30"/>
      <c r="F28" s="31"/>
      <c r="G28" s="32"/>
    </row>
    <row r="29" spans="1:7" ht="12" customHeight="1" x14ac:dyDescent="0.25">
      <c r="A29" s="33"/>
      <c r="B29" s="71" t="s">
        <v>76</v>
      </c>
      <c r="C29" s="30"/>
      <c r="D29" s="30"/>
      <c r="E29" s="30"/>
      <c r="F29" s="31"/>
      <c r="G29" s="32"/>
    </row>
    <row r="30" spans="1:7" ht="28.5" customHeight="1" x14ac:dyDescent="0.25">
      <c r="A30" s="33"/>
      <c r="B30" s="70" t="s">
        <v>14</v>
      </c>
      <c r="C30" s="70" t="s">
        <v>15</v>
      </c>
      <c r="D30" s="70" t="s">
        <v>16</v>
      </c>
      <c r="E30" s="70" t="s">
        <v>17</v>
      </c>
      <c r="F30" s="70" t="s">
        <v>18</v>
      </c>
      <c r="G30" s="70" t="s">
        <v>19</v>
      </c>
    </row>
    <row r="31" spans="1:7" ht="12" customHeight="1" x14ac:dyDescent="0.25">
      <c r="A31" s="33"/>
      <c r="B31" s="26"/>
      <c r="C31" s="27" t="s">
        <v>54</v>
      </c>
      <c r="D31" s="27" t="s">
        <v>54</v>
      </c>
      <c r="E31" s="27" t="s">
        <v>54</v>
      </c>
      <c r="F31" s="34" t="s">
        <v>54</v>
      </c>
      <c r="G31" s="28"/>
    </row>
    <row r="32" spans="1:7" ht="12" customHeight="1" x14ac:dyDescent="0.25">
      <c r="A32" s="33"/>
      <c r="B32" s="7" t="s">
        <v>77</v>
      </c>
      <c r="C32" s="8"/>
      <c r="D32" s="8"/>
      <c r="E32" s="8"/>
      <c r="F32" s="8"/>
      <c r="G32" s="21"/>
    </row>
    <row r="33" spans="1:11" ht="12" customHeight="1" x14ac:dyDescent="0.25">
      <c r="A33" s="33"/>
      <c r="B33" s="29"/>
      <c r="C33" s="30"/>
      <c r="D33" s="30"/>
      <c r="E33" s="30"/>
      <c r="F33" s="31"/>
      <c r="G33" s="32"/>
    </row>
    <row r="34" spans="1:11" ht="12" customHeight="1" x14ac:dyDescent="0.25">
      <c r="A34" s="4"/>
      <c r="B34" s="72" t="s">
        <v>21</v>
      </c>
      <c r="C34" s="73"/>
      <c r="D34" s="74"/>
      <c r="E34" s="74"/>
      <c r="F34" s="75"/>
      <c r="G34" s="76"/>
    </row>
    <row r="35" spans="1:11" ht="24" customHeight="1" x14ac:dyDescent="0.25">
      <c r="A35" s="4"/>
      <c r="B35" s="77" t="s">
        <v>14</v>
      </c>
      <c r="C35" s="77" t="s">
        <v>15</v>
      </c>
      <c r="D35" s="77" t="s">
        <v>16</v>
      </c>
      <c r="E35" s="77" t="s">
        <v>17</v>
      </c>
      <c r="F35" s="78" t="s">
        <v>18</v>
      </c>
      <c r="G35" s="77" t="s">
        <v>19</v>
      </c>
    </row>
    <row r="36" spans="1:11" ht="12.75" customHeight="1" x14ac:dyDescent="0.25">
      <c r="A36" s="5"/>
      <c r="B36" s="41" t="s">
        <v>69</v>
      </c>
      <c r="C36" s="6" t="s">
        <v>22</v>
      </c>
      <c r="D36" s="138">
        <v>0.125</v>
      </c>
      <c r="E36" s="44" t="s">
        <v>105</v>
      </c>
      <c r="F36" s="45">
        <v>144000</v>
      </c>
      <c r="G36" s="45">
        <f>D36*F36</f>
        <v>18000</v>
      </c>
    </row>
    <row r="37" spans="1:11" ht="12.75" customHeight="1" x14ac:dyDescent="0.25">
      <c r="A37" s="5"/>
      <c r="B37" s="41" t="s">
        <v>57</v>
      </c>
      <c r="C37" s="6" t="s">
        <v>22</v>
      </c>
      <c r="D37" s="138">
        <v>0.25</v>
      </c>
      <c r="E37" s="44" t="s">
        <v>106</v>
      </c>
      <c r="F37" s="45">
        <v>280000</v>
      </c>
      <c r="G37" s="45">
        <f t="shared" ref="G37:G40" si="1">D37*F37</f>
        <v>70000</v>
      </c>
    </row>
    <row r="38" spans="1:11" ht="12.75" customHeight="1" x14ac:dyDescent="0.25">
      <c r="A38" s="5"/>
      <c r="B38" s="41" t="s">
        <v>68</v>
      </c>
      <c r="C38" s="6" t="s">
        <v>22</v>
      </c>
      <c r="D38" s="138">
        <v>0.25</v>
      </c>
      <c r="E38" s="44" t="s">
        <v>106</v>
      </c>
      <c r="F38" s="45">
        <v>72000</v>
      </c>
      <c r="G38" s="45">
        <f t="shared" si="1"/>
        <v>18000</v>
      </c>
    </row>
    <row r="39" spans="1:11" ht="12.75" customHeight="1" x14ac:dyDescent="0.25">
      <c r="A39" s="5"/>
      <c r="B39" s="41" t="s">
        <v>67</v>
      </c>
      <c r="C39" s="6" t="s">
        <v>22</v>
      </c>
      <c r="D39" s="138">
        <v>0.125</v>
      </c>
      <c r="E39" s="44" t="s">
        <v>107</v>
      </c>
      <c r="F39" s="45">
        <v>240000</v>
      </c>
      <c r="G39" s="45">
        <f t="shared" si="1"/>
        <v>30000</v>
      </c>
    </row>
    <row r="40" spans="1:11" ht="12.75" customHeight="1" x14ac:dyDescent="0.25">
      <c r="A40" s="5"/>
      <c r="B40" s="41" t="s">
        <v>70</v>
      </c>
      <c r="C40" s="6" t="s">
        <v>22</v>
      </c>
      <c r="D40" s="138">
        <v>0.25</v>
      </c>
      <c r="E40" s="44" t="s">
        <v>108</v>
      </c>
      <c r="F40" s="45">
        <v>360000</v>
      </c>
      <c r="G40" s="45">
        <f t="shared" si="1"/>
        <v>90000</v>
      </c>
    </row>
    <row r="41" spans="1:11" ht="12.75" customHeight="1" x14ac:dyDescent="0.25">
      <c r="A41" s="4"/>
      <c r="B41" s="7" t="s">
        <v>23</v>
      </c>
      <c r="C41" s="8"/>
      <c r="D41" s="49"/>
      <c r="E41" s="49"/>
      <c r="F41" s="49"/>
      <c r="G41" s="50">
        <f>G36+G37+G38+G39+G40</f>
        <v>226000</v>
      </c>
    </row>
    <row r="42" spans="1:11" ht="12" customHeight="1" x14ac:dyDescent="0.25">
      <c r="A42" s="2"/>
      <c r="B42" s="79"/>
      <c r="C42" s="80"/>
      <c r="D42" s="80"/>
      <c r="E42" s="80"/>
      <c r="F42" s="81"/>
      <c r="G42" s="82"/>
    </row>
    <row r="43" spans="1:11" ht="12" customHeight="1" x14ac:dyDescent="0.25">
      <c r="A43" s="4"/>
      <c r="B43" s="72" t="s">
        <v>24</v>
      </c>
      <c r="C43" s="73"/>
      <c r="D43" s="74"/>
      <c r="E43" s="74"/>
      <c r="F43" s="75"/>
      <c r="G43" s="76"/>
    </row>
    <row r="44" spans="1:11" ht="24" customHeight="1" x14ac:dyDescent="0.25">
      <c r="A44" s="4"/>
      <c r="B44" s="83" t="s">
        <v>25</v>
      </c>
      <c r="C44" s="83" t="s">
        <v>26</v>
      </c>
      <c r="D44" s="83" t="s">
        <v>27</v>
      </c>
      <c r="E44" s="83" t="s">
        <v>17</v>
      </c>
      <c r="F44" s="83" t="s">
        <v>18</v>
      </c>
      <c r="G44" s="84" t="s">
        <v>19</v>
      </c>
      <c r="K44" s="10"/>
    </row>
    <row r="45" spans="1:11" ht="12.75" customHeight="1" x14ac:dyDescent="0.25">
      <c r="A45" s="9"/>
      <c r="B45" s="22" t="s">
        <v>62</v>
      </c>
      <c r="C45" s="15" t="s">
        <v>64</v>
      </c>
      <c r="D45" s="14">
        <v>120</v>
      </c>
      <c r="E45" s="51" t="s">
        <v>99</v>
      </c>
      <c r="F45" s="51">
        <v>800</v>
      </c>
      <c r="G45" s="52">
        <f>D45*F45</f>
        <v>96000</v>
      </c>
      <c r="K45" s="10"/>
    </row>
    <row r="46" spans="1:11" ht="12.75" customHeight="1" x14ac:dyDescent="0.25">
      <c r="A46" s="9"/>
      <c r="B46" s="23" t="s">
        <v>55</v>
      </c>
      <c r="C46" s="11"/>
      <c r="D46" s="13"/>
      <c r="E46" s="53"/>
      <c r="F46" s="52"/>
      <c r="G46" s="52" t="s">
        <v>54</v>
      </c>
    </row>
    <row r="47" spans="1:11" ht="12.75" customHeight="1" x14ac:dyDescent="0.25">
      <c r="A47" s="9"/>
      <c r="B47" s="16" t="s">
        <v>59</v>
      </c>
      <c r="C47" s="11" t="s">
        <v>58</v>
      </c>
      <c r="D47" s="13">
        <v>150</v>
      </c>
      <c r="E47" s="51" t="s">
        <v>99</v>
      </c>
      <c r="F47" s="52">
        <v>1409</v>
      </c>
      <c r="G47" s="52">
        <f t="shared" ref="G47:G51" si="2">D47*F47</f>
        <v>211350</v>
      </c>
    </row>
    <row r="48" spans="1:11" ht="12.75" customHeight="1" x14ac:dyDescent="0.25">
      <c r="A48" s="9"/>
      <c r="B48" s="23" t="s">
        <v>66</v>
      </c>
      <c r="C48" s="12"/>
      <c r="D48" s="12"/>
      <c r="E48" s="54"/>
      <c r="F48" s="52"/>
      <c r="G48" s="52"/>
    </row>
    <row r="49" spans="1:9" ht="12.75" customHeight="1" x14ac:dyDescent="0.25">
      <c r="A49" s="9"/>
      <c r="B49" s="40" t="s">
        <v>88</v>
      </c>
      <c r="C49" s="12" t="s">
        <v>87</v>
      </c>
      <c r="D49" s="12">
        <v>0.15</v>
      </c>
      <c r="E49" s="51" t="s">
        <v>101</v>
      </c>
      <c r="F49" s="52">
        <v>36766</v>
      </c>
      <c r="G49" s="52">
        <f t="shared" si="2"/>
        <v>5514.9</v>
      </c>
    </row>
    <row r="50" spans="1:9" ht="12.75" customHeight="1" x14ac:dyDescent="0.25">
      <c r="A50" s="9"/>
      <c r="B50" s="23" t="s">
        <v>56</v>
      </c>
      <c r="C50" s="11"/>
      <c r="D50" s="13"/>
      <c r="E50" s="53"/>
      <c r="F50" s="52"/>
      <c r="G50" s="52" t="s">
        <v>54</v>
      </c>
    </row>
    <row r="51" spans="1:9" ht="12.75" customHeight="1" x14ac:dyDescent="0.25">
      <c r="A51" s="9"/>
      <c r="B51" s="16" t="s">
        <v>89</v>
      </c>
      <c r="C51" s="11" t="s">
        <v>60</v>
      </c>
      <c r="D51" s="13">
        <v>0.5</v>
      </c>
      <c r="E51" s="53" t="s">
        <v>102</v>
      </c>
      <c r="F51" s="52">
        <v>39042</v>
      </c>
      <c r="G51" s="52">
        <f t="shared" si="2"/>
        <v>19521</v>
      </c>
    </row>
    <row r="52" spans="1:9" ht="12.75" customHeight="1" x14ac:dyDescent="0.25">
      <c r="A52" s="9"/>
      <c r="B52" s="23" t="s">
        <v>63</v>
      </c>
      <c r="C52" s="11"/>
      <c r="D52" s="13"/>
      <c r="E52" s="53"/>
      <c r="F52" s="52"/>
      <c r="G52" s="52"/>
    </row>
    <row r="53" spans="1:9" ht="12.75" customHeight="1" x14ac:dyDescent="0.25">
      <c r="A53" s="9"/>
      <c r="B53" s="23" t="s">
        <v>65</v>
      </c>
      <c r="C53" s="11"/>
      <c r="D53" s="13"/>
      <c r="E53" s="53"/>
      <c r="F53" s="52"/>
      <c r="G53" s="52"/>
    </row>
    <row r="54" spans="1:9" ht="12.75" customHeight="1" x14ac:dyDescent="0.25">
      <c r="A54" s="9"/>
      <c r="B54" s="16" t="s">
        <v>90</v>
      </c>
      <c r="C54" s="11" t="s">
        <v>64</v>
      </c>
      <c r="D54" s="13">
        <v>3</v>
      </c>
      <c r="E54" s="53" t="s">
        <v>98</v>
      </c>
      <c r="F54" s="52">
        <v>9053</v>
      </c>
      <c r="G54" s="52">
        <f t="shared" ref="G54" si="3">D54*F54</f>
        <v>27159</v>
      </c>
    </row>
    <row r="55" spans="1:9" ht="12.75" customHeight="1" x14ac:dyDescent="0.25">
      <c r="A55" s="9"/>
      <c r="B55" s="23" t="s">
        <v>86</v>
      </c>
      <c r="C55" s="11"/>
      <c r="D55" s="13"/>
      <c r="E55" s="53"/>
      <c r="F55" s="52"/>
      <c r="G55" s="52"/>
    </row>
    <row r="56" spans="1:9" ht="12.75" customHeight="1" x14ac:dyDescent="0.25">
      <c r="A56" s="9"/>
      <c r="B56" s="16" t="s">
        <v>92</v>
      </c>
      <c r="C56" s="11" t="s">
        <v>60</v>
      </c>
      <c r="D56" s="13">
        <v>1</v>
      </c>
      <c r="E56" s="53" t="s">
        <v>103</v>
      </c>
      <c r="F56" s="52">
        <v>42400</v>
      </c>
      <c r="G56" s="52">
        <f t="shared" ref="G56:G57" si="4">D56*F56</f>
        <v>42400</v>
      </c>
    </row>
    <row r="57" spans="1:9" ht="12.75" customHeight="1" x14ac:dyDescent="0.25">
      <c r="A57" s="9"/>
      <c r="B57" s="16" t="s">
        <v>91</v>
      </c>
      <c r="C57" s="11" t="s">
        <v>64</v>
      </c>
      <c r="D57" s="13">
        <v>1.8</v>
      </c>
      <c r="E57" s="53" t="s">
        <v>103</v>
      </c>
      <c r="F57" s="52">
        <v>9164</v>
      </c>
      <c r="G57" s="52">
        <f t="shared" si="4"/>
        <v>16495.2</v>
      </c>
    </row>
    <row r="58" spans="1:9" ht="13.5" customHeight="1" x14ac:dyDescent="0.25">
      <c r="A58" s="9"/>
      <c r="B58" s="85" t="s">
        <v>28</v>
      </c>
      <c r="C58" s="86"/>
      <c r="D58" s="86"/>
      <c r="E58" s="87"/>
      <c r="F58" s="87"/>
      <c r="G58" s="88">
        <f>SUM(G45:G55)</f>
        <v>359544.9</v>
      </c>
    </row>
    <row r="59" spans="1:9" ht="12" customHeight="1" x14ac:dyDescent="0.25">
      <c r="A59" s="2"/>
      <c r="B59" s="89"/>
      <c r="C59" s="90"/>
      <c r="D59" s="90"/>
      <c r="E59" s="91"/>
      <c r="F59" s="92"/>
      <c r="G59" s="93"/>
    </row>
    <row r="60" spans="1:9" ht="12" customHeight="1" x14ac:dyDescent="0.25">
      <c r="A60" s="4"/>
      <c r="B60" s="72" t="s">
        <v>29</v>
      </c>
      <c r="C60" s="73"/>
      <c r="D60" s="74"/>
      <c r="E60" s="74"/>
      <c r="F60" s="75"/>
      <c r="G60" s="76"/>
    </row>
    <row r="61" spans="1:9" ht="24" customHeight="1" x14ac:dyDescent="0.25">
      <c r="A61" s="4"/>
      <c r="B61" s="94" t="s">
        <v>30</v>
      </c>
      <c r="C61" s="83" t="s">
        <v>26</v>
      </c>
      <c r="D61" s="83" t="s">
        <v>27</v>
      </c>
      <c r="E61" s="94" t="s">
        <v>17</v>
      </c>
      <c r="F61" s="83" t="s">
        <v>18</v>
      </c>
      <c r="G61" s="94" t="s">
        <v>19</v>
      </c>
    </row>
    <row r="62" spans="1:9" ht="16.5" customHeight="1" x14ac:dyDescent="0.25">
      <c r="A62" s="9"/>
      <c r="B62" s="95" t="s">
        <v>54</v>
      </c>
      <c r="C62" s="12" t="s">
        <v>54</v>
      </c>
      <c r="D62" s="12" t="s">
        <v>54</v>
      </c>
      <c r="E62" s="11" t="s">
        <v>54</v>
      </c>
      <c r="F62" s="14" t="s">
        <v>54</v>
      </c>
      <c r="G62" s="14"/>
    </row>
    <row r="63" spans="1:9" ht="13.5" customHeight="1" x14ac:dyDescent="0.25">
      <c r="A63" s="4"/>
      <c r="B63" s="96" t="s">
        <v>31</v>
      </c>
      <c r="C63" s="97"/>
      <c r="D63" s="97"/>
      <c r="E63" s="98"/>
      <c r="F63" s="99"/>
      <c r="G63" s="100"/>
      <c r="I63" s="20"/>
    </row>
    <row r="64" spans="1:9" ht="12" customHeight="1" x14ac:dyDescent="0.25">
      <c r="A64" s="2"/>
      <c r="B64" s="101"/>
      <c r="C64" s="101"/>
      <c r="D64" s="101"/>
      <c r="E64" s="101"/>
      <c r="F64" s="102"/>
      <c r="G64" s="103"/>
    </row>
    <row r="65" spans="1:7" ht="12" customHeight="1" x14ac:dyDescent="0.25">
      <c r="A65" s="9"/>
      <c r="B65" s="152" t="s">
        <v>32</v>
      </c>
      <c r="C65" s="153"/>
      <c r="D65" s="153"/>
      <c r="E65" s="153"/>
      <c r="F65" s="153"/>
      <c r="G65" s="154">
        <f>G27+G41+G58</f>
        <v>668044.9</v>
      </c>
    </row>
    <row r="66" spans="1:7" ht="12" customHeight="1" x14ac:dyDescent="0.25">
      <c r="A66" s="9"/>
      <c r="B66" s="155" t="s">
        <v>33</v>
      </c>
      <c r="C66" s="151"/>
      <c r="D66" s="151"/>
      <c r="E66" s="151"/>
      <c r="F66" s="151"/>
      <c r="G66" s="156">
        <f>G65*0.05</f>
        <v>33402.245000000003</v>
      </c>
    </row>
    <row r="67" spans="1:7" ht="12" customHeight="1" x14ac:dyDescent="0.25">
      <c r="A67" s="9"/>
      <c r="B67" s="157" t="s">
        <v>34</v>
      </c>
      <c r="C67" s="150"/>
      <c r="D67" s="150"/>
      <c r="E67" s="150"/>
      <c r="F67" s="150"/>
      <c r="G67" s="158">
        <f>G66+G65</f>
        <v>701447.14500000002</v>
      </c>
    </row>
    <row r="68" spans="1:7" ht="12" customHeight="1" x14ac:dyDescent="0.25">
      <c r="A68" s="9"/>
      <c r="B68" s="155" t="s">
        <v>35</v>
      </c>
      <c r="C68" s="151"/>
      <c r="D68" s="151"/>
      <c r="E68" s="151"/>
      <c r="F68" s="151"/>
      <c r="G68" s="156">
        <f>G12</f>
        <v>1320000</v>
      </c>
    </row>
    <row r="69" spans="1:7" ht="12" customHeight="1" x14ac:dyDescent="0.25">
      <c r="A69" s="9"/>
      <c r="B69" s="159" t="s">
        <v>36</v>
      </c>
      <c r="C69" s="160"/>
      <c r="D69" s="160"/>
      <c r="E69" s="160"/>
      <c r="F69" s="160"/>
      <c r="G69" s="161">
        <f>G68-G67</f>
        <v>618552.85499999998</v>
      </c>
    </row>
    <row r="70" spans="1:7" ht="12" customHeight="1" x14ac:dyDescent="0.25">
      <c r="A70" s="9"/>
      <c r="B70" s="104" t="s">
        <v>96</v>
      </c>
      <c r="C70" s="105"/>
      <c r="D70" s="105"/>
      <c r="E70" s="105"/>
      <c r="F70" s="105"/>
      <c r="G70" s="106"/>
    </row>
    <row r="71" spans="1:7" ht="12.75" customHeight="1" thickBot="1" x14ac:dyDescent="0.3">
      <c r="A71" s="9"/>
      <c r="B71" s="107"/>
      <c r="C71" s="105"/>
      <c r="D71" s="105"/>
      <c r="E71" s="105"/>
      <c r="F71" s="105"/>
      <c r="G71" s="106"/>
    </row>
    <row r="72" spans="1:7" ht="12" customHeight="1" x14ac:dyDescent="0.25">
      <c r="A72" s="9"/>
      <c r="B72" s="108" t="s">
        <v>97</v>
      </c>
      <c r="C72" s="109"/>
      <c r="D72" s="109"/>
      <c r="E72" s="109"/>
      <c r="F72" s="110"/>
      <c r="G72" s="106"/>
    </row>
    <row r="73" spans="1:7" ht="12" customHeight="1" x14ac:dyDescent="0.25">
      <c r="A73" s="9"/>
      <c r="B73" s="111" t="s">
        <v>37</v>
      </c>
      <c r="C73" s="112"/>
      <c r="D73" s="112"/>
      <c r="E73" s="112"/>
      <c r="F73" s="113"/>
      <c r="G73" s="106"/>
    </row>
    <row r="74" spans="1:7" ht="12" customHeight="1" x14ac:dyDescent="0.25">
      <c r="A74" s="9"/>
      <c r="B74" s="111" t="s">
        <v>38</v>
      </c>
      <c r="C74" s="112"/>
      <c r="D74" s="112"/>
      <c r="E74" s="112"/>
      <c r="F74" s="113"/>
      <c r="G74" s="106"/>
    </row>
    <row r="75" spans="1:7" ht="12" customHeight="1" x14ac:dyDescent="0.25">
      <c r="A75" s="9"/>
      <c r="B75" s="111" t="s">
        <v>39</v>
      </c>
      <c r="C75" s="112"/>
      <c r="D75" s="112"/>
      <c r="E75" s="112"/>
      <c r="F75" s="113"/>
      <c r="G75" s="106"/>
    </row>
    <row r="76" spans="1:7" ht="12" customHeight="1" x14ac:dyDescent="0.25">
      <c r="A76" s="9"/>
      <c r="B76" s="111" t="s">
        <v>40</v>
      </c>
      <c r="C76" s="112"/>
      <c r="D76" s="112"/>
      <c r="E76" s="112"/>
      <c r="F76" s="113"/>
      <c r="G76" s="106"/>
    </row>
    <row r="77" spans="1:7" ht="12" customHeight="1" x14ac:dyDescent="0.25">
      <c r="A77" s="9"/>
      <c r="B77" s="111" t="s">
        <v>41</v>
      </c>
      <c r="C77" s="112"/>
      <c r="D77" s="112"/>
      <c r="E77" s="112"/>
      <c r="F77" s="113"/>
      <c r="G77" s="106"/>
    </row>
    <row r="78" spans="1:7" ht="12.75" customHeight="1" thickBot="1" x14ac:dyDescent="0.3">
      <c r="A78" s="9"/>
      <c r="B78" s="114" t="s">
        <v>42</v>
      </c>
      <c r="C78" s="115"/>
      <c r="D78" s="115"/>
      <c r="E78" s="115"/>
      <c r="F78" s="116"/>
      <c r="G78" s="106"/>
    </row>
    <row r="79" spans="1:7" ht="12.75" customHeight="1" x14ac:dyDescent="0.25">
      <c r="A79" s="9"/>
      <c r="B79" s="107"/>
      <c r="C79" s="112"/>
      <c r="D79" s="112"/>
      <c r="E79" s="112"/>
      <c r="F79" s="112"/>
      <c r="G79" s="106"/>
    </row>
    <row r="80" spans="1:7" ht="15" customHeight="1" thickBot="1" x14ac:dyDescent="0.3">
      <c r="A80" s="9"/>
      <c r="B80" s="173" t="s">
        <v>43</v>
      </c>
      <c r="C80" s="174"/>
      <c r="D80" s="117"/>
      <c r="E80" s="118"/>
      <c r="F80" s="118"/>
      <c r="G80" s="106"/>
    </row>
    <row r="81" spans="1:7" ht="12" customHeight="1" x14ac:dyDescent="0.25">
      <c r="A81" s="9"/>
      <c r="B81" s="119" t="s">
        <v>30</v>
      </c>
      <c r="C81" s="120" t="s">
        <v>44</v>
      </c>
      <c r="D81" s="121" t="s">
        <v>45</v>
      </c>
      <c r="E81" s="118"/>
      <c r="F81" s="118"/>
      <c r="G81" s="106"/>
    </row>
    <row r="82" spans="1:7" ht="12" customHeight="1" x14ac:dyDescent="0.25">
      <c r="A82" s="9"/>
      <c r="B82" s="122" t="s">
        <v>46</v>
      </c>
      <c r="C82" s="123">
        <f>G27</f>
        <v>82500</v>
      </c>
      <c r="D82" s="124">
        <f>(C82/C88)</f>
        <v>0.117613993567541</v>
      </c>
      <c r="E82" s="118"/>
      <c r="F82" s="118"/>
      <c r="G82" s="106"/>
    </row>
    <row r="83" spans="1:7" ht="12" customHeight="1" x14ac:dyDescent="0.25">
      <c r="A83" s="9"/>
      <c r="B83" s="122" t="s">
        <v>47</v>
      </c>
      <c r="C83" s="123">
        <f>K11</f>
        <v>0</v>
      </c>
      <c r="D83" s="124">
        <v>0</v>
      </c>
      <c r="E83" s="118"/>
      <c r="F83" s="118"/>
      <c r="G83" s="106"/>
    </row>
    <row r="84" spans="1:7" ht="12" customHeight="1" x14ac:dyDescent="0.25">
      <c r="A84" s="9"/>
      <c r="B84" s="122" t="s">
        <v>48</v>
      </c>
      <c r="C84" s="123">
        <f>G41</f>
        <v>226000</v>
      </c>
      <c r="D84" s="124">
        <f>(C84/C88)</f>
        <v>0.3221910611668396</v>
      </c>
      <c r="E84" s="118"/>
      <c r="F84" s="118"/>
      <c r="G84" s="106"/>
    </row>
    <row r="85" spans="1:7" ht="12" customHeight="1" x14ac:dyDescent="0.25">
      <c r="A85" s="9"/>
      <c r="B85" s="122" t="s">
        <v>25</v>
      </c>
      <c r="C85" s="123">
        <f>G58</f>
        <v>359544.9</v>
      </c>
      <c r="D85" s="124">
        <f>(C85/C88)</f>
        <v>0.51257589764657185</v>
      </c>
      <c r="E85" s="118"/>
      <c r="F85" s="118"/>
      <c r="G85" s="106"/>
    </row>
    <row r="86" spans="1:7" ht="12" customHeight="1" x14ac:dyDescent="0.25">
      <c r="A86" s="9"/>
      <c r="B86" s="122" t="s">
        <v>49</v>
      </c>
      <c r="C86" s="125">
        <f>G63</f>
        <v>0</v>
      </c>
      <c r="D86" s="124">
        <f>(C86/C88)</f>
        <v>0</v>
      </c>
      <c r="E86" s="126"/>
      <c r="F86" s="126"/>
      <c r="G86" s="106"/>
    </row>
    <row r="87" spans="1:7" ht="12" customHeight="1" x14ac:dyDescent="0.25">
      <c r="A87" s="9"/>
      <c r="B87" s="122" t="s">
        <v>50</v>
      </c>
      <c r="C87" s="125">
        <f>G66</f>
        <v>33402.245000000003</v>
      </c>
      <c r="D87" s="124">
        <f>(C87/C88)</f>
        <v>4.7619047619047623E-2</v>
      </c>
      <c r="E87" s="126"/>
      <c r="F87" s="126"/>
      <c r="G87" s="106"/>
    </row>
    <row r="88" spans="1:7" ht="12.75" customHeight="1" thickBot="1" x14ac:dyDescent="0.3">
      <c r="A88" s="9"/>
      <c r="B88" s="127" t="s">
        <v>51</v>
      </c>
      <c r="C88" s="128">
        <f>SUM(C82:C87)</f>
        <v>701447.14500000002</v>
      </c>
      <c r="D88" s="129">
        <f>SUM(D82:D87)</f>
        <v>1</v>
      </c>
      <c r="E88" s="126"/>
      <c r="F88" s="126"/>
      <c r="G88" s="106"/>
    </row>
    <row r="89" spans="1:7" ht="12" customHeight="1" x14ac:dyDescent="0.25">
      <c r="A89" s="9"/>
      <c r="B89" s="107"/>
      <c r="C89" s="105"/>
      <c r="D89" s="105"/>
      <c r="E89" s="105"/>
      <c r="F89" s="105"/>
      <c r="G89" s="106"/>
    </row>
    <row r="90" spans="1:7" ht="12.75" customHeight="1" thickBot="1" x14ac:dyDescent="0.3">
      <c r="A90" s="9"/>
      <c r="B90" s="56"/>
      <c r="C90" s="105"/>
      <c r="D90" s="105"/>
      <c r="E90" s="105"/>
      <c r="F90" s="105"/>
      <c r="G90" s="106"/>
    </row>
    <row r="91" spans="1:7" ht="12" customHeight="1" thickBot="1" x14ac:dyDescent="0.3">
      <c r="A91" s="9"/>
      <c r="B91" s="170" t="s">
        <v>95</v>
      </c>
      <c r="C91" s="171"/>
      <c r="D91" s="171"/>
      <c r="E91" s="172"/>
      <c r="F91" s="126"/>
      <c r="G91" s="106"/>
    </row>
    <row r="92" spans="1:7" ht="12" customHeight="1" x14ac:dyDescent="0.25">
      <c r="A92" s="9"/>
      <c r="B92" s="130" t="s">
        <v>104</v>
      </c>
      <c r="C92" s="131">
        <v>30</v>
      </c>
      <c r="D92" s="131">
        <f>G9</f>
        <v>40</v>
      </c>
      <c r="E92" s="131">
        <v>50</v>
      </c>
      <c r="F92" s="132"/>
      <c r="G92" s="133"/>
    </row>
    <row r="93" spans="1:7" ht="12.75" customHeight="1" thickBot="1" x14ac:dyDescent="0.3">
      <c r="A93" s="9"/>
      <c r="B93" s="127" t="s">
        <v>94</v>
      </c>
      <c r="C93" s="128">
        <f>(G67/C92)</f>
        <v>23381.571500000002</v>
      </c>
      <c r="D93" s="128">
        <f>(G67/D92)</f>
        <v>17536.178625</v>
      </c>
      <c r="E93" s="134">
        <f>(G67/E92)</f>
        <v>14028.9429</v>
      </c>
      <c r="F93" s="132"/>
      <c r="G93" s="133"/>
    </row>
    <row r="94" spans="1:7" ht="15.6" customHeight="1" x14ac:dyDescent="0.25">
      <c r="A94" s="9"/>
      <c r="B94" s="104" t="s">
        <v>52</v>
      </c>
      <c r="C94" s="112"/>
      <c r="D94" s="112"/>
      <c r="E94" s="112"/>
      <c r="F94" s="112"/>
      <c r="G94" s="135"/>
    </row>
    <row r="95" spans="1:7" ht="11.25" customHeight="1" x14ac:dyDescent="0.25">
      <c r="B95" s="136"/>
      <c r="C95" s="136"/>
      <c r="D95" s="136"/>
      <c r="E95" s="136"/>
      <c r="F95" s="136"/>
      <c r="G95" s="137"/>
    </row>
    <row r="96" spans="1:7" ht="11.25" customHeight="1" x14ac:dyDescent="0.25">
      <c r="B96" s="136"/>
      <c r="C96" s="136"/>
      <c r="D96" s="136"/>
      <c r="E96" s="136"/>
      <c r="F96" s="136"/>
      <c r="G96" s="137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2022-01-10T14:48:49Z</cp:lastPrinted>
  <dcterms:created xsi:type="dcterms:W3CDTF">2020-11-27T12:49:26Z</dcterms:created>
  <dcterms:modified xsi:type="dcterms:W3CDTF">2022-07-04T12:51:48Z</dcterms:modified>
</cp:coreProperties>
</file>