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ctoria\"/>
    </mc:Choice>
  </mc:AlternateContent>
  <bookViews>
    <workbookView xWindow="0" yWindow="0" windowWidth="20490" windowHeight="7155"/>
  </bookViews>
  <sheets>
    <sheet name="lup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G54" i="1"/>
  <c r="G56" i="1" s="1"/>
  <c r="G57" i="1" s="1"/>
  <c r="C76" i="1"/>
  <c r="C75" i="1"/>
  <c r="C74" i="1"/>
  <c r="C73" i="1"/>
  <c r="G49" i="1"/>
  <c r="G42" i="1" l="1"/>
  <c r="G33" i="1"/>
  <c r="G34" i="1"/>
  <c r="G48" i="1"/>
  <c r="G12" i="1"/>
  <c r="G59" i="1" s="1"/>
  <c r="G32" i="1"/>
  <c r="G35" i="1"/>
  <c r="G36" i="1"/>
  <c r="G37" i="1"/>
  <c r="G31" i="1"/>
  <c r="G44" i="1"/>
  <c r="G46" i="1"/>
  <c r="G47" i="1"/>
  <c r="G38" i="1" l="1"/>
  <c r="C78" i="1" l="1"/>
  <c r="C79" i="1" s="1"/>
  <c r="D75" i="1" s="1"/>
  <c r="G58" i="1" l="1"/>
  <c r="D84" i="1" s="1"/>
  <c r="D73" i="1"/>
  <c r="D77" i="1"/>
  <c r="D76" i="1"/>
  <c r="D78" i="1"/>
  <c r="G60" i="1" l="1"/>
  <c r="E84" i="1"/>
  <c r="C84" i="1"/>
  <c r="D79" i="1"/>
</calcChain>
</file>

<file path=xl/sharedStrings.xml><?xml version="1.0" encoding="utf-8"?>
<sst xmlns="http://schemas.openxmlformats.org/spreadsheetml/2006/main" count="140" uniqueCount="97">
  <si>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</si>
  <si>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</si>
  <si>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</si>
  <si>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</si>
  <si>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</si>
  <si>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</si>
  <si>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</si>
  <si>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</si>
  <si>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</si>
  <si>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</si>
  <si>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</si>
  <si>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</si>
  <si>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</si>
  <si>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</si>
  <si>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</si>
  <si>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</si>
  <si>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</si>
  <si>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</si>
  <si>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</si>
  <si>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</si>
  <si>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</si>
  <si>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</si>
  <si>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</si>
  <si>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</si>
  <si>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</si>
  <si>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</si>
  <si>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</si>
  <si>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</si>
  <si>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</si>
  <si>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</si>
  <si>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</si>
  <si>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</si>
  <si>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</si>
  <si>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</si>
  <si>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</si>
  <si>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</si>
  <si>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</si>
  <si>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</si>
  <si>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</si>
  <si>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</si>
  <si>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</si>
  <si>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</si>
  <si>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</si>
  <si>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</si>
  <si>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</si>
  <si>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</si>
  <si>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</si>
  <si>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</si>
  <si>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</si>
  <si>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</si>
  <si>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</si>
  <si>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</si>
  <si>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</si>
  <si>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</si>
  <si>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</si>
  <si>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</si>
  <si>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kg</t>
  </si>
  <si>
    <t>Lt</t>
  </si>
  <si>
    <t>ARAUCANÍA</t>
  </si>
  <si>
    <t>VICTORIA</t>
  </si>
  <si>
    <t>PRECIO ESPERADO ($/QQ)</t>
  </si>
  <si>
    <t>FERTILIZANTES</t>
  </si>
  <si>
    <t>PESTICIDAS</t>
  </si>
  <si>
    <t>LUPINO</t>
  </si>
  <si>
    <t xml:space="preserve"> MARZO 2023</t>
  </si>
  <si>
    <t>EXPORTACIÓN</t>
  </si>
  <si>
    <t>Aplicación de Herbicidas</t>
  </si>
  <si>
    <t>Aplicación de Fungicidas</t>
  </si>
  <si>
    <t>superfosfato triple</t>
  </si>
  <si>
    <t>Treflan</t>
  </si>
  <si>
    <t>Lt.</t>
  </si>
  <si>
    <t>Simazina</t>
  </si>
  <si>
    <t>Kg.</t>
  </si>
  <si>
    <t>Centurion Forte</t>
  </si>
  <si>
    <t>SEM ILLA inoculada</t>
  </si>
  <si>
    <t>TIPO AMARGO</t>
  </si>
  <si>
    <t>JM</t>
  </si>
  <si>
    <t xml:space="preserve">Marzo </t>
  </si>
  <si>
    <t>Abril</t>
  </si>
  <si>
    <t>Mayo</t>
  </si>
  <si>
    <t>Abril - Agosto</t>
  </si>
  <si>
    <t>Junio - Julio</t>
  </si>
  <si>
    <t>Barbecho químico</t>
  </si>
  <si>
    <t>Rastraje</t>
  </si>
  <si>
    <t>Vibrocultivador</t>
  </si>
  <si>
    <t>Siembra</t>
  </si>
  <si>
    <t>Cosecha</t>
  </si>
  <si>
    <t>kilo</t>
  </si>
  <si>
    <t>Flettes</t>
  </si>
  <si>
    <t>$/há</t>
  </si>
  <si>
    <t>Marzo</t>
  </si>
  <si>
    <t>ESCENARIOS COSTO UNITARIO  ($/qqm)</t>
  </si>
  <si>
    <t>Rendimiento  (qqm/há)</t>
  </si>
  <si>
    <t>Costo unitario ($/qqm) (*)</t>
  </si>
  <si>
    <t>RENDIMIENTO (qqm/Há)</t>
  </si>
  <si>
    <t>HELADAS,LLUVIAS,VIENTOS,SEQUIa.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</si>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</sst>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18"/>
  </cellStyleXfs>
  <cellXfs count="1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2" xfId="0" applyNumberFormat="1" applyFont="1" applyFill="1" applyBorder="1" applyAlignment="1">
      <alignment vertical="center"/>
    </xf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7" borderId="26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9" fontId="12" fillId="7" borderId="28" xfId="0" applyNumberFormat="1" applyFont="1" applyFill="1" applyBorder="1" applyAlignment="1">
      <alignment vertical="center"/>
    </xf>
    <xf numFmtId="0" fontId="14" fillId="8" borderId="31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0" xfId="0" applyNumberFormat="1" applyFont="1" applyFill="1" applyBorder="1" applyAlignment="1">
      <alignment vertical="center"/>
    </xf>
    <xf numFmtId="165" fontId="12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2" xfId="0" applyNumberFormat="1" applyFont="1" applyFill="1" applyBorder="1" applyAlignment="1">
      <alignment horizontal="center"/>
    </xf>
    <xf numFmtId="49" fontId="1" fillId="3" borderId="43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3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43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8" fillId="3" borderId="42" xfId="0" applyNumberFormat="1" applyFont="1" applyFill="1" applyBorder="1" applyAlignment="1">
      <alignment vertical="center"/>
    </xf>
    <xf numFmtId="0" fontId="8" fillId="3" borderId="42" xfId="0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1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3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0" fillId="2" borderId="42" xfId="0" applyNumberFormat="1" applyFont="1" applyFill="1" applyBorder="1" applyAlignment="1">
      <alignment horizontal="left" vertical="center" wrapText="1"/>
    </xf>
    <xf numFmtId="49" fontId="20" fillId="2" borderId="42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" fillId="3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vertical="center" wrapText="1"/>
    </xf>
    <xf numFmtId="49" fontId="2" fillId="2" borderId="49" xfId="0" applyNumberFormat="1" applyFont="1" applyFill="1" applyBorder="1" applyAlignment="1">
      <alignment horizontal="left"/>
    </xf>
    <xf numFmtId="49" fontId="4" fillId="2" borderId="49" xfId="0" applyNumberFormat="1" applyFont="1" applyFill="1" applyBorder="1" applyAlignment="1">
      <alignment horizontal="left" vertical="center" wrapText="1"/>
    </xf>
    <xf numFmtId="49" fontId="4" fillId="2" borderId="49" xfId="0" applyNumberFormat="1" applyFont="1" applyFill="1" applyBorder="1" applyAlignment="1">
      <alignment horizontal="left"/>
    </xf>
    <xf numFmtId="49" fontId="4" fillId="2" borderId="49" xfId="0" applyNumberFormat="1" applyFont="1" applyFill="1" applyBorder="1" applyAlignment="1">
      <alignment horizontal="left" wrapText="1"/>
    </xf>
    <xf numFmtId="17" fontId="19" fillId="0" borderId="50" xfId="1" applyNumberFormat="1" applyFont="1" applyBorder="1" applyAlignment="1">
      <alignment horizontal="left" vertical="center"/>
    </xf>
    <xf numFmtId="0" fontId="0" fillId="0" borderId="18" xfId="0" applyNumberFormat="1" applyFont="1" applyFill="1" applyBorder="1" applyAlignment="1"/>
    <xf numFmtId="0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0" fontId="7" fillId="3" borderId="13" xfId="0" applyFont="1" applyFill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 vertical="center"/>
    </xf>
    <xf numFmtId="3" fontId="4" fillId="2" borderId="42" xfId="0" applyNumberFormat="1" applyFont="1" applyFill="1" applyBorder="1" applyAlignment="1">
      <alignment horizontal="right"/>
    </xf>
    <xf numFmtId="0" fontId="4" fillId="2" borderId="42" xfId="0" applyFont="1" applyFill="1" applyBorder="1" applyAlignment="1">
      <alignment horizontal="right" vertical="center" wrapText="1"/>
    </xf>
    <xf numFmtId="0" fontId="4" fillId="2" borderId="42" xfId="0" applyNumberFormat="1" applyFont="1" applyFill="1" applyBorder="1" applyAlignment="1">
      <alignment horizontal="right"/>
    </xf>
    <xf numFmtId="49" fontId="4" fillId="2" borderId="42" xfId="0" applyNumberFormat="1" applyFont="1" applyFill="1" applyBorder="1" applyAlignment="1">
      <alignment horizontal="right"/>
    </xf>
    <xf numFmtId="0" fontId="4" fillId="2" borderId="42" xfId="0" applyFont="1" applyFill="1" applyBorder="1" applyAlignment="1">
      <alignment horizontal="right"/>
    </xf>
    <xf numFmtId="0" fontId="8" fillId="3" borderId="42" xfId="0" applyFont="1" applyFill="1" applyBorder="1" applyAlignment="1">
      <alignment horizontal="right" vertical="center"/>
    </xf>
    <xf numFmtId="3" fontId="7" fillId="3" borderId="42" xfId="0" applyNumberFormat="1" applyFont="1" applyFill="1" applyBorder="1" applyAlignment="1">
      <alignment horizontal="right" vertical="center"/>
    </xf>
    <xf numFmtId="0" fontId="4" fillId="2" borderId="42" xfId="0" applyFont="1" applyFill="1" applyBorder="1" applyAlignment="1"/>
    <xf numFmtId="3" fontId="4" fillId="2" borderId="42" xfId="0" applyNumberFormat="1" applyFont="1" applyFill="1" applyBorder="1" applyAlignment="1"/>
    <xf numFmtId="3" fontId="7" fillId="3" borderId="17" xfId="0" applyNumberFormat="1" applyFont="1" applyFill="1" applyBorder="1" applyAlignment="1">
      <alignment vertical="center"/>
    </xf>
    <xf numFmtId="49" fontId="21" fillId="5" borderId="53" xfId="0" applyNumberFormat="1" applyFont="1" applyFill="1" applyBorder="1" applyAlignment="1">
      <alignment vertical="center"/>
    </xf>
    <xf numFmtId="0" fontId="21" fillId="5" borderId="54" xfId="0" applyFont="1" applyFill="1" applyBorder="1" applyAlignment="1">
      <alignment vertical="center"/>
    </xf>
    <xf numFmtId="164" fontId="21" fillId="5" borderId="55" xfId="0" applyNumberFormat="1" applyFont="1" applyFill="1" applyBorder="1" applyAlignment="1">
      <alignment vertical="center"/>
    </xf>
    <xf numFmtId="49" fontId="21" fillId="3" borderId="56" xfId="0" applyNumberFormat="1" applyFont="1" applyFill="1" applyBorder="1" applyAlignment="1">
      <alignment vertical="center"/>
    </xf>
    <xf numFmtId="0" fontId="21" fillId="3" borderId="18" xfId="0" applyFont="1" applyFill="1" applyBorder="1" applyAlignment="1">
      <alignment vertical="center"/>
    </xf>
    <xf numFmtId="164" fontId="21" fillId="3" borderId="57" xfId="0" applyNumberFormat="1" applyFont="1" applyFill="1" applyBorder="1" applyAlignment="1">
      <alignment vertical="center"/>
    </xf>
    <xf numFmtId="49" fontId="21" fillId="5" borderId="56" xfId="0" applyNumberFormat="1" applyFont="1" applyFill="1" applyBorder="1" applyAlignment="1">
      <alignment vertical="center"/>
    </xf>
    <xf numFmtId="0" fontId="21" fillId="5" borderId="18" xfId="0" applyFont="1" applyFill="1" applyBorder="1" applyAlignment="1">
      <alignment vertical="center"/>
    </xf>
    <xf numFmtId="164" fontId="21" fillId="5" borderId="57" xfId="0" applyNumberFormat="1" applyFont="1" applyFill="1" applyBorder="1" applyAlignment="1">
      <alignment vertical="center"/>
    </xf>
    <xf numFmtId="49" fontId="21" fillId="5" borderId="58" xfId="0" applyNumberFormat="1" applyFont="1" applyFill="1" applyBorder="1" applyAlignment="1">
      <alignment vertical="center"/>
    </xf>
    <xf numFmtId="0" fontId="21" fillId="5" borderId="59" xfId="0" applyFont="1" applyFill="1" applyBorder="1" applyAlignment="1">
      <alignment vertical="center"/>
    </xf>
    <xf numFmtId="164" fontId="21" fillId="5" borderId="60" xfId="0" applyNumberFormat="1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47" xfId="0" applyNumberFormat="1" applyFont="1" applyFill="1" applyBorder="1" applyAlignment="1">
      <alignment horizontal="center" vertical="center"/>
    </xf>
    <xf numFmtId="49" fontId="17" fillId="8" borderId="48" xfId="0" applyNumberFormat="1" applyFont="1" applyFill="1" applyBorder="1" applyAlignment="1">
      <alignment horizontal="center" vertical="center"/>
    </xf>
    <xf numFmtId="49" fontId="17" fillId="8" borderId="29" xfId="0" applyNumberFormat="1" applyFont="1" applyFill="1" applyBorder="1" applyAlignment="1">
      <alignment vertical="center"/>
    </xf>
    <xf numFmtId="0" fontId="12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1028699</xdr:colOff>
      <xdr:row>1</xdr:row>
      <xdr:rowOff>57150</xdr:rowOff>
    </xdr:from>
    <xdr:to>
      <xdr:col>6</xdr:col>
      <xdr:colOff>1276350</xdr:colOff>
      <xdr:row>7</xdr:row>
      <xdr:rowOff>108630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9" y="247650"/>
          <a:ext cx="7038976" cy="119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activeCell="G79" sqref="G7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9.28515625" style="10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0"/>
    </row>
    <row r="2" spans="1:7" ht="15" customHeight="1" x14ac:dyDescent="0.25">
      <c r="A2" s="2"/>
      <c r="B2" s="2"/>
      <c r="C2" s="2"/>
      <c r="D2" s="2"/>
      <c r="E2" s="2"/>
      <c r="F2" s="2"/>
      <c r="G2" s="90"/>
    </row>
    <row r="3" spans="1:7" ht="15" customHeight="1" x14ac:dyDescent="0.25">
      <c r="A3" s="2"/>
      <c r="B3" s="2"/>
      <c r="C3" s="2"/>
      <c r="D3" s="2"/>
      <c r="E3" s="2"/>
      <c r="F3" s="2"/>
      <c r="G3" s="90"/>
    </row>
    <row r="4" spans="1:7" ht="15" customHeight="1" x14ac:dyDescent="0.25">
      <c r="A4" s="2"/>
      <c r="B4" s="2"/>
      <c r="C4" s="2"/>
      <c r="D4" s="2"/>
      <c r="E4" s="2"/>
      <c r="F4" s="2"/>
      <c r="G4" s="90"/>
    </row>
    <row r="5" spans="1:7" ht="15" customHeight="1" x14ac:dyDescent="0.25">
      <c r="A5" s="2"/>
      <c r="B5" s="2"/>
      <c r="C5" s="2"/>
      <c r="D5" s="2"/>
      <c r="E5" s="2"/>
      <c r="F5" s="2"/>
      <c r="G5" s="90"/>
    </row>
    <row r="6" spans="1:7" ht="15" customHeight="1" x14ac:dyDescent="0.25">
      <c r="A6" s="2"/>
      <c r="B6" s="2"/>
      <c r="C6" s="2"/>
      <c r="D6" s="2"/>
      <c r="E6" s="2"/>
      <c r="F6" s="2"/>
      <c r="G6" s="90"/>
    </row>
    <row r="7" spans="1:7" ht="15" customHeight="1" x14ac:dyDescent="0.25">
      <c r="A7" s="2"/>
      <c r="B7" s="2"/>
      <c r="C7" s="2"/>
      <c r="D7" s="2"/>
      <c r="E7" s="2"/>
      <c r="F7" s="2"/>
      <c r="G7" s="90"/>
    </row>
    <row r="8" spans="1:7" ht="15" customHeight="1" x14ac:dyDescent="0.25">
      <c r="A8" s="2"/>
      <c r="B8" s="125"/>
      <c r="C8" s="3"/>
      <c r="D8" s="2"/>
      <c r="E8" s="3"/>
      <c r="F8" s="3"/>
      <c r="G8" s="91"/>
    </row>
    <row r="9" spans="1:7" ht="12" customHeight="1" x14ac:dyDescent="0.25">
      <c r="A9" s="54"/>
      <c r="B9" s="127" t="s">
        <v>0</v>
      </c>
      <c r="C9" s="129" t="s">
        <v>63</v>
      </c>
      <c r="D9" s="5"/>
      <c r="E9" s="161" t="s">
        <v>94</v>
      </c>
      <c r="F9" s="162"/>
      <c r="G9" s="121">
        <v>32</v>
      </c>
    </row>
    <row r="10" spans="1:7" ht="18" customHeight="1" x14ac:dyDescent="0.25">
      <c r="A10" s="54"/>
      <c r="B10" s="128" t="s">
        <v>1</v>
      </c>
      <c r="C10" s="130" t="s">
        <v>75</v>
      </c>
      <c r="D10" s="6"/>
      <c r="E10" s="163" t="s">
        <v>2</v>
      </c>
      <c r="F10" s="164"/>
      <c r="G10" s="8" t="s">
        <v>64</v>
      </c>
    </row>
    <row r="11" spans="1:7" ht="18" customHeight="1" x14ac:dyDescent="0.25">
      <c r="A11" s="54"/>
      <c r="B11" s="128" t="s">
        <v>3</v>
      </c>
      <c r="C11" s="131" t="s">
        <v>54</v>
      </c>
      <c r="D11" s="6"/>
      <c r="E11" s="163" t="s">
        <v>60</v>
      </c>
      <c r="F11" s="164"/>
      <c r="G11" s="92">
        <v>32000</v>
      </c>
    </row>
    <row r="12" spans="1:7" ht="11.25" customHeight="1" x14ac:dyDescent="0.25">
      <c r="A12" s="54"/>
      <c r="B12" s="128" t="s">
        <v>4</v>
      </c>
      <c r="C12" s="132" t="s">
        <v>58</v>
      </c>
      <c r="D12" s="6"/>
      <c r="E12" s="10" t="s">
        <v>5</v>
      </c>
      <c r="F12" s="11"/>
      <c r="G12" s="83">
        <f>G9*G11</f>
        <v>1024000</v>
      </c>
    </row>
    <row r="13" spans="1:7" ht="11.25" customHeight="1" x14ac:dyDescent="0.25">
      <c r="A13" s="54"/>
      <c r="B13" s="128" t="s">
        <v>6</v>
      </c>
      <c r="C13" s="131" t="s">
        <v>59</v>
      </c>
      <c r="D13" s="6"/>
      <c r="E13" s="163" t="s">
        <v>7</v>
      </c>
      <c r="F13" s="164"/>
      <c r="G13" s="8" t="s">
        <v>65</v>
      </c>
    </row>
    <row r="14" spans="1:7" ht="13.5" customHeight="1" x14ac:dyDescent="0.25">
      <c r="A14" s="54"/>
      <c r="B14" s="128" t="s">
        <v>8</v>
      </c>
      <c r="C14" s="131" t="s">
        <v>59</v>
      </c>
      <c r="D14" s="6"/>
      <c r="E14" s="163" t="s">
        <v>9</v>
      </c>
      <c r="F14" s="164"/>
      <c r="G14" s="8" t="s">
        <v>64</v>
      </c>
    </row>
    <row r="15" spans="1:7" ht="25.5" customHeight="1" x14ac:dyDescent="0.25">
      <c r="A15" s="54"/>
      <c r="B15" s="128" t="s">
        <v>10</v>
      </c>
      <c r="C15" s="133">
        <v>44713</v>
      </c>
      <c r="D15" s="6"/>
      <c r="E15" s="165" t="s">
        <v>11</v>
      </c>
      <c r="F15" s="166"/>
      <c r="G15" s="9" t="s">
        <v>95</v>
      </c>
    </row>
    <row r="16" spans="1:7" ht="12" customHeight="1" x14ac:dyDescent="0.25">
      <c r="A16" s="2"/>
      <c r="B16" s="126"/>
      <c r="C16" s="12"/>
      <c r="D16" s="13"/>
      <c r="E16" s="14"/>
      <c r="F16" s="14"/>
      <c r="G16" s="93"/>
    </row>
    <row r="17" spans="1:7" ht="12" customHeight="1" x14ac:dyDescent="0.25">
      <c r="A17" s="15"/>
      <c r="B17" s="167" t="s">
        <v>12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6"/>
      <c r="C18" s="17"/>
      <c r="D18" s="17"/>
      <c r="E18" s="17"/>
      <c r="F18" s="18"/>
      <c r="G18" s="94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95"/>
    </row>
    <row r="20" spans="1:7" ht="24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7"/>
      <c r="C21" s="23"/>
      <c r="D21" s="84"/>
      <c r="E21" s="23"/>
      <c r="F21" s="115"/>
      <c r="G21" s="115"/>
    </row>
    <row r="22" spans="1:7" ht="12.75" customHeight="1" x14ac:dyDescent="0.25">
      <c r="A22" s="15"/>
      <c r="B22" s="24" t="s">
        <v>20</v>
      </c>
      <c r="C22" s="25"/>
      <c r="D22" s="25"/>
      <c r="E22" s="25"/>
      <c r="F22" s="26"/>
      <c r="G22" s="116"/>
    </row>
    <row r="23" spans="1:7" ht="12" customHeight="1" x14ac:dyDescent="0.25">
      <c r="A23" s="2"/>
      <c r="B23" s="16"/>
      <c r="C23" s="18"/>
      <c r="D23" s="18"/>
      <c r="E23" s="18"/>
      <c r="F23" s="27"/>
      <c r="G23" s="96"/>
    </row>
    <row r="24" spans="1:7" ht="12" customHeight="1" x14ac:dyDescent="0.25">
      <c r="A24" s="4"/>
      <c r="B24" s="28" t="s">
        <v>21</v>
      </c>
      <c r="C24" s="29"/>
      <c r="D24" s="30"/>
      <c r="E24" s="30"/>
      <c r="F24" s="31"/>
      <c r="G24" s="97"/>
    </row>
    <row r="25" spans="1:7" ht="24" customHeight="1" x14ac:dyDescent="0.25">
      <c r="A25" s="4"/>
      <c r="B25" s="32" t="s">
        <v>14</v>
      </c>
      <c r="C25" s="33" t="s">
        <v>15</v>
      </c>
      <c r="D25" s="33" t="s">
        <v>16</v>
      </c>
      <c r="E25" s="32" t="s">
        <v>55</v>
      </c>
      <c r="F25" s="33" t="s">
        <v>18</v>
      </c>
      <c r="G25" s="32" t="s">
        <v>19</v>
      </c>
    </row>
    <row r="26" spans="1:7" ht="12" customHeight="1" x14ac:dyDescent="0.25">
      <c r="A26" s="4"/>
      <c r="B26" s="34"/>
      <c r="C26" s="35" t="s">
        <v>55</v>
      </c>
      <c r="D26" s="35" t="s">
        <v>55</v>
      </c>
      <c r="E26" s="35" t="s">
        <v>55</v>
      </c>
      <c r="F26" s="82" t="s">
        <v>55</v>
      </c>
      <c r="G26" s="117"/>
    </row>
    <row r="27" spans="1:7" ht="12" customHeight="1" x14ac:dyDescent="0.25">
      <c r="A27" s="4"/>
      <c r="B27" s="36" t="s">
        <v>22</v>
      </c>
      <c r="C27" s="37"/>
      <c r="D27" s="37"/>
      <c r="E27" s="37"/>
      <c r="F27" s="38"/>
      <c r="G27" s="118"/>
    </row>
    <row r="28" spans="1:7" ht="12" customHeight="1" x14ac:dyDescent="0.25">
      <c r="A28" s="2"/>
      <c r="B28" s="39"/>
      <c r="C28" s="40"/>
      <c r="D28" s="40"/>
      <c r="E28" s="40"/>
      <c r="F28" s="41"/>
      <c r="G28" s="98"/>
    </row>
    <row r="29" spans="1:7" ht="12" customHeight="1" x14ac:dyDescent="0.25">
      <c r="A29" s="4"/>
      <c r="B29" s="28" t="s">
        <v>23</v>
      </c>
      <c r="C29" s="29"/>
      <c r="D29" s="30"/>
      <c r="E29" s="30"/>
      <c r="F29" s="31"/>
      <c r="G29" s="97"/>
    </row>
    <row r="30" spans="1:7" ht="24" customHeight="1" x14ac:dyDescent="0.25">
      <c r="A30" s="4"/>
      <c r="B30" s="42" t="s">
        <v>14</v>
      </c>
      <c r="C30" s="42" t="s">
        <v>15</v>
      </c>
      <c r="D30" s="42" t="s">
        <v>16</v>
      </c>
      <c r="E30" s="42" t="s">
        <v>17</v>
      </c>
      <c r="F30" s="43" t="s">
        <v>18</v>
      </c>
      <c r="G30" s="42" t="s">
        <v>19</v>
      </c>
    </row>
    <row r="31" spans="1:7" ht="12.75" customHeight="1" x14ac:dyDescent="0.25">
      <c r="A31" s="15"/>
      <c r="B31" s="7" t="s">
        <v>82</v>
      </c>
      <c r="C31" s="23" t="s">
        <v>76</v>
      </c>
      <c r="D31" s="135">
        <v>0.1</v>
      </c>
      <c r="E31" s="9" t="s">
        <v>77</v>
      </c>
      <c r="F31" s="136">
        <v>80000</v>
      </c>
      <c r="G31" s="136">
        <f>D31*F31</f>
        <v>8000</v>
      </c>
    </row>
    <row r="32" spans="1:7" ht="12.75" customHeight="1" x14ac:dyDescent="0.25">
      <c r="A32" s="15"/>
      <c r="B32" s="7" t="s">
        <v>83</v>
      </c>
      <c r="C32" s="23" t="s">
        <v>76</v>
      </c>
      <c r="D32" s="135">
        <v>0.1</v>
      </c>
      <c r="E32" s="9" t="s">
        <v>78</v>
      </c>
      <c r="F32" s="136">
        <v>230000</v>
      </c>
      <c r="G32" s="136">
        <f t="shared" ref="G32:G37" si="0">D32*F32</f>
        <v>23000</v>
      </c>
    </row>
    <row r="33" spans="1:11" ht="12.75" customHeight="1" x14ac:dyDescent="0.25">
      <c r="A33" s="15"/>
      <c r="B33" s="124" t="s">
        <v>84</v>
      </c>
      <c r="C33" s="23" t="s">
        <v>76</v>
      </c>
      <c r="D33" s="135">
        <v>0.1</v>
      </c>
      <c r="E33" s="9" t="s">
        <v>78</v>
      </c>
      <c r="F33" s="136">
        <v>150000</v>
      </c>
      <c r="G33" s="136">
        <f t="shared" si="0"/>
        <v>15000</v>
      </c>
    </row>
    <row r="34" spans="1:11" ht="12.75" customHeight="1" x14ac:dyDescent="0.25">
      <c r="A34" s="15"/>
      <c r="B34" s="124" t="s">
        <v>85</v>
      </c>
      <c r="C34" s="23" t="s">
        <v>76</v>
      </c>
      <c r="D34" s="135">
        <v>0.1</v>
      </c>
      <c r="E34" s="9" t="s">
        <v>79</v>
      </c>
      <c r="F34" s="136">
        <v>600000</v>
      </c>
      <c r="G34" s="136">
        <f t="shared" si="0"/>
        <v>60000</v>
      </c>
      <c r="H34" s="134"/>
    </row>
    <row r="35" spans="1:11" ht="12.75" customHeight="1" x14ac:dyDescent="0.25">
      <c r="A35" s="15"/>
      <c r="B35" s="7" t="s">
        <v>66</v>
      </c>
      <c r="C35" s="23" t="s">
        <v>76</v>
      </c>
      <c r="D35" s="135">
        <v>0.3</v>
      </c>
      <c r="E35" s="9" t="s">
        <v>80</v>
      </c>
      <c r="F35" s="136">
        <v>80000</v>
      </c>
      <c r="G35" s="136">
        <f t="shared" si="0"/>
        <v>24000</v>
      </c>
      <c r="H35" s="134"/>
    </row>
    <row r="36" spans="1:11" ht="12.75" customHeight="1" x14ac:dyDescent="0.25">
      <c r="A36" s="15"/>
      <c r="B36" s="7" t="s">
        <v>67</v>
      </c>
      <c r="C36" s="23" t="s">
        <v>76</v>
      </c>
      <c r="D36" s="135">
        <v>0.2</v>
      </c>
      <c r="E36" s="9" t="s">
        <v>81</v>
      </c>
      <c r="F36" s="136">
        <v>80000</v>
      </c>
      <c r="G36" s="136">
        <f t="shared" si="0"/>
        <v>16000</v>
      </c>
      <c r="H36" s="134"/>
    </row>
    <row r="37" spans="1:11" ht="12.75" customHeight="1" x14ac:dyDescent="0.25">
      <c r="A37" s="15"/>
      <c r="B37" s="7" t="s">
        <v>86</v>
      </c>
      <c r="C37" s="23" t="s">
        <v>76</v>
      </c>
      <c r="D37" s="135">
        <v>0.1</v>
      </c>
      <c r="E37" s="9" t="s">
        <v>77</v>
      </c>
      <c r="F37" s="136">
        <v>600000</v>
      </c>
      <c r="G37" s="136">
        <f t="shared" si="0"/>
        <v>60000</v>
      </c>
      <c r="H37" s="134"/>
    </row>
    <row r="38" spans="1:11" ht="12.75" customHeight="1" x14ac:dyDescent="0.25">
      <c r="A38" s="4"/>
      <c r="B38" s="44" t="s">
        <v>24</v>
      </c>
      <c r="C38" s="45"/>
      <c r="D38" s="137"/>
      <c r="E38" s="137"/>
      <c r="F38" s="137"/>
      <c r="G38" s="138">
        <f>SUM(G31:G37)</f>
        <v>206000</v>
      </c>
    </row>
    <row r="39" spans="1:11" ht="12" customHeight="1" x14ac:dyDescent="0.25">
      <c r="A39" s="2"/>
      <c r="B39" s="39"/>
      <c r="C39" s="40"/>
      <c r="D39" s="40"/>
      <c r="E39" s="40"/>
      <c r="F39" s="41"/>
      <c r="G39" s="98"/>
    </row>
    <row r="40" spans="1:11" ht="12" customHeight="1" x14ac:dyDescent="0.25">
      <c r="A40" s="4"/>
      <c r="B40" s="28" t="s">
        <v>25</v>
      </c>
      <c r="C40" s="29"/>
      <c r="D40" s="30"/>
      <c r="E40" s="30"/>
      <c r="F40" s="31"/>
      <c r="G40" s="97"/>
    </row>
    <row r="41" spans="1:11" ht="24" customHeight="1" x14ac:dyDescent="0.25">
      <c r="A41" s="4"/>
      <c r="B41" s="86" t="s">
        <v>26</v>
      </c>
      <c r="C41" s="86" t="s">
        <v>27</v>
      </c>
      <c r="D41" s="86" t="s">
        <v>28</v>
      </c>
      <c r="E41" s="86" t="s">
        <v>17</v>
      </c>
      <c r="F41" s="86" t="s">
        <v>18</v>
      </c>
      <c r="G41" s="99" t="s">
        <v>19</v>
      </c>
      <c r="K41" s="81"/>
    </row>
    <row r="42" spans="1:11" ht="12.75" customHeight="1" x14ac:dyDescent="0.25">
      <c r="A42" s="54"/>
      <c r="B42" s="122" t="s">
        <v>74</v>
      </c>
      <c r="C42" s="88" t="s">
        <v>87</v>
      </c>
      <c r="D42" s="139">
        <v>120</v>
      </c>
      <c r="E42" s="140" t="s">
        <v>78</v>
      </c>
      <c r="F42" s="140">
        <v>620</v>
      </c>
      <c r="G42" s="139">
        <f>D42*F42</f>
        <v>74400</v>
      </c>
      <c r="K42" s="81"/>
    </row>
    <row r="43" spans="1:11" ht="12.75" customHeight="1" x14ac:dyDescent="0.25">
      <c r="A43" s="54"/>
      <c r="B43" s="123" t="s">
        <v>61</v>
      </c>
      <c r="C43" s="85"/>
      <c r="D43" s="141"/>
      <c r="E43" s="142"/>
      <c r="F43" s="139"/>
      <c r="G43" s="139" t="s">
        <v>55</v>
      </c>
    </row>
    <row r="44" spans="1:11" ht="12.75" customHeight="1" x14ac:dyDescent="0.25">
      <c r="A44" s="54"/>
      <c r="B44" s="89" t="s">
        <v>68</v>
      </c>
      <c r="C44" s="87" t="s">
        <v>56</v>
      </c>
      <c r="D44" s="143">
        <v>150</v>
      </c>
      <c r="E44" s="143" t="s">
        <v>90</v>
      </c>
      <c r="F44" s="139">
        <v>1200</v>
      </c>
      <c r="G44" s="139">
        <f t="shared" ref="G44:G47" si="1">D44*F44</f>
        <v>180000</v>
      </c>
    </row>
    <row r="45" spans="1:11" ht="12.75" customHeight="1" x14ac:dyDescent="0.25">
      <c r="A45" s="54"/>
      <c r="B45" s="123" t="s">
        <v>62</v>
      </c>
      <c r="C45" s="85"/>
      <c r="D45" s="141"/>
      <c r="E45" s="142"/>
      <c r="F45" s="139"/>
      <c r="G45" s="139" t="s">
        <v>55</v>
      </c>
    </row>
    <row r="46" spans="1:11" ht="12.75" customHeight="1" x14ac:dyDescent="0.25">
      <c r="A46" s="54"/>
      <c r="B46" s="89" t="s">
        <v>69</v>
      </c>
      <c r="C46" s="85" t="s">
        <v>70</v>
      </c>
      <c r="D46" s="141">
        <v>3</v>
      </c>
      <c r="E46" s="142" t="s">
        <v>78</v>
      </c>
      <c r="F46" s="139">
        <v>9000</v>
      </c>
      <c r="G46" s="139">
        <f t="shared" si="1"/>
        <v>27000</v>
      </c>
    </row>
    <row r="47" spans="1:11" ht="12.75" customHeight="1" x14ac:dyDescent="0.25">
      <c r="A47" s="54"/>
      <c r="B47" s="89" t="s">
        <v>71</v>
      </c>
      <c r="C47" s="87" t="s">
        <v>72</v>
      </c>
      <c r="D47" s="143">
        <v>2</v>
      </c>
      <c r="E47" s="143" t="s">
        <v>78</v>
      </c>
      <c r="F47" s="139">
        <v>7600</v>
      </c>
      <c r="G47" s="139">
        <f t="shared" si="1"/>
        <v>15200</v>
      </c>
    </row>
    <row r="48" spans="1:11" ht="12.75" customHeight="1" x14ac:dyDescent="0.25">
      <c r="A48" s="54"/>
      <c r="B48" s="123" t="s">
        <v>73</v>
      </c>
      <c r="C48" s="85" t="s">
        <v>57</v>
      </c>
      <c r="D48" s="141">
        <v>1.2</v>
      </c>
      <c r="E48" s="142" t="s">
        <v>78</v>
      </c>
      <c r="F48" s="139">
        <v>33000</v>
      </c>
      <c r="G48" s="139">
        <f>D48*F48</f>
        <v>39600</v>
      </c>
    </row>
    <row r="49" spans="1:9" ht="13.5" customHeight="1" x14ac:dyDescent="0.25">
      <c r="A49" s="54"/>
      <c r="B49" s="111" t="s">
        <v>29</v>
      </c>
      <c r="C49" s="112"/>
      <c r="D49" s="144"/>
      <c r="E49" s="144"/>
      <c r="F49" s="144"/>
      <c r="G49" s="145">
        <f>SUM(G42:G48)</f>
        <v>336200</v>
      </c>
    </row>
    <row r="50" spans="1:9" ht="12" customHeight="1" x14ac:dyDescent="0.25">
      <c r="A50" s="2"/>
      <c r="B50" s="106"/>
      <c r="C50" s="107"/>
      <c r="D50" s="107"/>
      <c r="E50" s="108"/>
      <c r="F50" s="109"/>
      <c r="G50" s="110"/>
    </row>
    <row r="51" spans="1:9" ht="12" customHeight="1" x14ac:dyDescent="0.25">
      <c r="A51" s="4"/>
      <c r="B51" s="28" t="s">
        <v>30</v>
      </c>
      <c r="C51" s="29"/>
      <c r="D51" s="30"/>
      <c r="E51" s="30"/>
      <c r="F51" s="31"/>
      <c r="G51" s="97"/>
    </row>
    <row r="52" spans="1:9" ht="24" customHeight="1" x14ac:dyDescent="0.25">
      <c r="A52" s="4"/>
      <c r="B52" s="105" t="s">
        <v>31</v>
      </c>
      <c r="C52" s="86" t="s">
        <v>27</v>
      </c>
      <c r="D52" s="86" t="s">
        <v>28</v>
      </c>
      <c r="E52" s="105" t="s">
        <v>17</v>
      </c>
      <c r="F52" s="86" t="s">
        <v>18</v>
      </c>
      <c r="G52" s="105" t="s">
        <v>19</v>
      </c>
    </row>
    <row r="53" spans="1:9" ht="16.5" customHeight="1" x14ac:dyDescent="0.25">
      <c r="A53" s="54"/>
      <c r="B53" s="146" t="s">
        <v>88</v>
      </c>
      <c r="C53" s="87" t="s">
        <v>56</v>
      </c>
      <c r="D53" s="147">
        <v>30000</v>
      </c>
      <c r="E53" s="142" t="s">
        <v>90</v>
      </c>
      <c r="F53" s="147">
        <v>10</v>
      </c>
      <c r="G53" s="147">
        <v>300000</v>
      </c>
    </row>
    <row r="54" spans="1:9" ht="13.5" customHeight="1" x14ac:dyDescent="0.25">
      <c r="A54" s="4"/>
      <c r="B54" s="46" t="s">
        <v>32</v>
      </c>
      <c r="C54" s="47"/>
      <c r="D54" s="48"/>
      <c r="E54" s="48"/>
      <c r="F54" s="48"/>
      <c r="G54" s="148">
        <f>G53</f>
        <v>300000</v>
      </c>
      <c r="I54" s="113"/>
    </row>
    <row r="55" spans="1:9" ht="12" customHeight="1" x14ac:dyDescent="0.25">
      <c r="A55" s="2"/>
      <c r="B55" s="57"/>
      <c r="C55" s="57"/>
      <c r="D55" s="57"/>
      <c r="E55" s="57"/>
      <c r="F55" s="58"/>
      <c r="G55" s="100"/>
    </row>
    <row r="56" spans="1:9" ht="12" customHeight="1" x14ac:dyDescent="0.25">
      <c r="A56" s="54"/>
      <c r="B56" s="149" t="s">
        <v>33</v>
      </c>
      <c r="C56" s="150"/>
      <c r="D56" s="150"/>
      <c r="E56" s="150"/>
      <c r="F56" s="150"/>
      <c r="G56" s="151">
        <f>G22+G27+G38+G49+G54</f>
        <v>842200</v>
      </c>
    </row>
    <row r="57" spans="1:9" ht="12" customHeight="1" x14ac:dyDescent="0.25">
      <c r="A57" s="54"/>
      <c r="B57" s="152" t="s">
        <v>34</v>
      </c>
      <c r="C57" s="153"/>
      <c r="D57" s="153"/>
      <c r="E57" s="153"/>
      <c r="F57" s="153"/>
      <c r="G57" s="154">
        <f>G56*0.05</f>
        <v>42110</v>
      </c>
    </row>
    <row r="58" spans="1:9" ht="12" customHeight="1" x14ac:dyDescent="0.25">
      <c r="A58" s="54"/>
      <c r="B58" s="155" t="s">
        <v>35</v>
      </c>
      <c r="C58" s="156"/>
      <c r="D58" s="156"/>
      <c r="E58" s="156"/>
      <c r="F58" s="156"/>
      <c r="G58" s="157">
        <f>G57+G56</f>
        <v>884310</v>
      </c>
    </row>
    <row r="59" spans="1:9" ht="12" customHeight="1" x14ac:dyDescent="0.25">
      <c r="A59" s="54"/>
      <c r="B59" s="152" t="s">
        <v>36</v>
      </c>
      <c r="C59" s="153"/>
      <c r="D59" s="153"/>
      <c r="E59" s="153"/>
      <c r="F59" s="153"/>
      <c r="G59" s="154">
        <f>G12</f>
        <v>1024000</v>
      </c>
    </row>
    <row r="60" spans="1:9" ht="12" customHeight="1" x14ac:dyDescent="0.25">
      <c r="A60" s="54"/>
      <c r="B60" s="158" t="s">
        <v>37</v>
      </c>
      <c r="C60" s="159"/>
      <c r="D60" s="159"/>
      <c r="E60" s="159"/>
      <c r="F60" s="159"/>
      <c r="G60" s="160">
        <f>G59-G58</f>
        <v>139690</v>
      </c>
    </row>
    <row r="61" spans="1:9" ht="12" customHeight="1" x14ac:dyDescent="0.25">
      <c r="A61" s="54"/>
      <c r="B61" s="55" t="s">
        <v>38</v>
      </c>
      <c r="C61" s="56"/>
      <c r="D61" s="56"/>
      <c r="E61" s="56"/>
      <c r="F61" s="56"/>
      <c r="G61" s="101"/>
    </row>
    <row r="62" spans="1:9" ht="12.75" customHeight="1" thickBot="1" x14ac:dyDescent="0.3">
      <c r="A62" s="54"/>
      <c r="B62" s="59"/>
      <c r="C62" s="56"/>
      <c r="D62" s="56"/>
      <c r="E62" s="56"/>
      <c r="F62" s="56"/>
      <c r="G62" s="101"/>
    </row>
    <row r="63" spans="1:9" ht="12" customHeight="1" x14ac:dyDescent="0.25">
      <c r="A63" s="54"/>
      <c r="B63" s="70" t="s">
        <v>39</v>
      </c>
      <c r="C63" s="71"/>
      <c r="D63" s="71"/>
      <c r="E63" s="71"/>
      <c r="F63" s="72"/>
      <c r="G63" s="101"/>
    </row>
    <row r="64" spans="1:9" ht="12" customHeight="1" x14ac:dyDescent="0.25">
      <c r="A64" s="54"/>
      <c r="B64" s="73" t="s">
        <v>40</v>
      </c>
      <c r="C64" s="53"/>
      <c r="D64" s="53"/>
      <c r="E64" s="53"/>
      <c r="F64" s="74"/>
      <c r="G64" s="101"/>
    </row>
    <row r="65" spans="1:7" ht="12" customHeight="1" x14ac:dyDescent="0.25">
      <c r="A65" s="54"/>
      <c r="B65" s="73" t="s">
        <v>41</v>
      </c>
      <c r="C65" s="53"/>
      <c r="D65" s="53"/>
      <c r="E65" s="53"/>
      <c r="F65" s="74"/>
      <c r="G65" s="101"/>
    </row>
    <row r="66" spans="1:7" ht="12" customHeight="1" x14ac:dyDescent="0.25">
      <c r="A66" s="54"/>
      <c r="B66" s="73" t="s">
        <v>42</v>
      </c>
      <c r="C66" s="53"/>
      <c r="D66" s="53"/>
      <c r="E66" s="53"/>
      <c r="F66" s="74"/>
      <c r="G66" s="101"/>
    </row>
    <row r="67" spans="1:7" ht="12" customHeight="1" x14ac:dyDescent="0.25">
      <c r="A67" s="54"/>
      <c r="B67" s="73" t="s">
        <v>43</v>
      </c>
      <c r="C67" s="53"/>
      <c r="D67" s="53"/>
      <c r="E67" s="53"/>
      <c r="F67" s="74"/>
      <c r="G67" s="101"/>
    </row>
    <row r="68" spans="1:7" ht="12" customHeight="1" x14ac:dyDescent="0.25">
      <c r="A68" s="54"/>
      <c r="B68" s="73" t="s">
        <v>44</v>
      </c>
      <c r="C68" s="53"/>
      <c r="D68" s="53"/>
      <c r="E68" s="53"/>
      <c r="F68" s="74"/>
      <c r="G68" s="101"/>
    </row>
    <row r="69" spans="1:7" ht="12.75" customHeight="1" thickBot="1" x14ac:dyDescent="0.3">
      <c r="A69" s="54"/>
      <c r="B69" s="75" t="s">
        <v>45</v>
      </c>
      <c r="C69" s="76"/>
      <c r="D69" s="76"/>
      <c r="E69" s="76"/>
      <c r="F69" s="77"/>
      <c r="G69" s="101"/>
    </row>
    <row r="70" spans="1:7" ht="12.75" customHeight="1" x14ac:dyDescent="0.25">
      <c r="A70" s="54"/>
      <c r="B70" s="68"/>
      <c r="C70" s="53"/>
      <c r="D70" s="53"/>
      <c r="E70" s="53"/>
      <c r="F70" s="53"/>
      <c r="G70" s="101"/>
    </row>
    <row r="71" spans="1:7" ht="15" customHeight="1" thickBot="1" x14ac:dyDescent="0.3">
      <c r="A71" s="54"/>
      <c r="B71" s="172" t="s">
        <v>46</v>
      </c>
      <c r="C71" s="173"/>
      <c r="D71" s="67"/>
      <c r="E71" s="49"/>
      <c r="F71" s="49"/>
      <c r="G71" s="101"/>
    </row>
    <row r="72" spans="1:7" ht="12" customHeight="1" x14ac:dyDescent="0.25">
      <c r="A72" s="54"/>
      <c r="B72" s="61" t="s">
        <v>31</v>
      </c>
      <c r="C72" s="119" t="s">
        <v>89</v>
      </c>
      <c r="D72" s="120" t="s">
        <v>47</v>
      </c>
      <c r="E72" s="49"/>
      <c r="F72" s="49"/>
      <c r="G72" s="101"/>
    </row>
    <row r="73" spans="1:7" ht="12" customHeight="1" x14ac:dyDescent="0.25">
      <c r="A73" s="54"/>
      <c r="B73" s="62" t="s">
        <v>48</v>
      </c>
      <c r="C73" s="50">
        <f>G22</f>
        <v>0</v>
      </c>
      <c r="D73" s="63">
        <f>(C73/C79)</f>
        <v>0</v>
      </c>
      <c r="E73" s="49"/>
      <c r="F73" s="49"/>
      <c r="G73" s="101"/>
    </row>
    <row r="74" spans="1:7" ht="12" customHeight="1" x14ac:dyDescent="0.25">
      <c r="A74" s="54"/>
      <c r="B74" s="62" t="s">
        <v>49</v>
      </c>
      <c r="C74" s="50">
        <f>G27</f>
        <v>0</v>
      </c>
      <c r="D74" s="63">
        <v>0</v>
      </c>
      <c r="E74" s="49"/>
      <c r="F74" s="49"/>
      <c r="G74" s="101"/>
    </row>
    <row r="75" spans="1:7" ht="12" customHeight="1" x14ac:dyDescent="0.25">
      <c r="A75" s="54"/>
      <c r="B75" s="62" t="s">
        <v>50</v>
      </c>
      <c r="C75" s="50">
        <f>G38</f>
        <v>206000</v>
      </c>
      <c r="D75" s="63">
        <f>(C75/C79)</f>
        <v>0.23294998360303512</v>
      </c>
      <c r="E75" s="49"/>
      <c r="F75" s="49"/>
      <c r="G75" s="101"/>
    </row>
    <row r="76" spans="1:7" ht="12" customHeight="1" x14ac:dyDescent="0.25">
      <c r="A76" s="54"/>
      <c r="B76" s="62" t="s">
        <v>26</v>
      </c>
      <c r="C76" s="50">
        <f>G49</f>
        <v>336200</v>
      </c>
      <c r="D76" s="63">
        <f>(C76/C79)</f>
        <v>0.38018341984145831</v>
      </c>
      <c r="E76" s="49"/>
      <c r="F76" s="49"/>
      <c r="G76" s="101"/>
    </row>
    <row r="77" spans="1:7" ht="12" customHeight="1" x14ac:dyDescent="0.25">
      <c r="A77" s="54"/>
      <c r="B77" s="62" t="s">
        <v>51</v>
      </c>
      <c r="C77" s="51">
        <f>G54</f>
        <v>300000</v>
      </c>
      <c r="D77" s="63">
        <f>(C77/C79)</f>
        <v>0.33924754893645892</v>
      </c>
      <c r="E77" s="52"/>
      <c r="F77" s="52"/>
      <c r="G77" s="101"/>
    </row>
    <row r="78" spans="1:7" ht="12" customHeight="1" x14ac:dyDescent="0.25">
      <c r="A78" s="54"/>
      <c r="B78" s="62" t="s">
        <v>52</v>
      </c>
      <c r="C78" s="51">
        <f>G57</f>
        <v>42110</v>
      </c>
      <c r="D78" s="63">
        <f>(C78/C79)</f>
        <v>4.7619047619047616E-2</v>
      </c>
      <c r="E78" s="52"/>
      <c r="F78" s="52"/>
      <c r="G78" s="101"/>
    </row>
    <row r="79" spans="1:7" ht="12.75" customHeight="1" thickBot="1" x14ac:dyDescent="0.3">
      <c r="A79" s="54"/>
      <c r="B79" s="64" t="s">
        <v>96</v>
      </c>
      <c r="C79" s="65">
        <f>SUM(C73:C78)</f>
        <v>884310</v>
      </c>
      <c r="D79" s="66">
        <f>SUM(D73:D78)</f>
        <v>1</v>
      </c>
      <c r="E79" s="52"/>
      <c r="F79" s="52"/>
      <c r="G79" s="101"/>
    </row>
    <row r="80" spans="1:7" ht="12" customHeight="1" x14ac:dyDescent="0.25">
      <c r="A80" s="54"/>
      <c r="B80" s="59"/>
      <c r="C80" s="56"/>
      <c r="D80" s="56"/>
      <c r="E80" s="56"/>
      <c r="F80" s="56"/>
      <c r="G80" s="101"/>
    </row>
    <row r="81" spans="1:7" ht="12.75" customHeight="1" thickBot="1" x14ac:dyDescent="0.3">
      <c r="A81" s="54"/>
      <c r="B81" s="60"/>
      <c r="C81" s="56"/>
      <c r="D81" s="56"/>
      <c r="E81" s="56"/>
      <c r="F81" s="56"/>
      <c r="G81" s="101"/>
    </row>
    <row r="82" spans="1:7" ht="12" customHeight="1" thickBot="1" x14ac:dyDescent="0.3">
      <c r="A82" s="54"/>
      <c r="B82" s="169" t="s">
        <v>91</v>
      </c>
      <c r="C82" s="170"/>
      <c r="D82" s="170"/>
      <c r="E82" s="171"/>
      <c r="F82" s="52"/>
      <c r="G82" s="101"/>
    </row>
    <row r="83" spans="1:7" ht="12" customHeight="1" x14ac:dyDescent="0.25">
      <c r="A83" s="54"/>
      <c r="B83" s="79" t="s">
        <v>92</v>
      </c>
      <c r="C83" s="114">
        <v>28</v>
      </c>
      <c r="D83" s="114">
        <v>32</v>
      </c>
      <c r="E83" s="114">
        <v>36</v>
      </c>
      <c r="F83" s="78"/>
      <c r="G83" s="102"/>
    </row>
    <row r="84" spans="1:7" ht="12.75" customHeight="1" thickBot="1" x14ac:dyDescent="0.3">
      <c r="A84" s="54"/>
      <c r="B84" s="64" t="s">
        <v>93</v>
      </c>
      <c r="C84" s="65">
        <f>(G58/C83)</f>
        <v>31582.5</v>
      </c>
      <c r="D84" s="65">
        <f>(G58/D83)</f>
        <v>27634.6875</v>
      </c>
      <c r="E84" s="80">
        <f>(G58/E83)</f>
        <v>24564.166666666668</v>
      </c>
      <c r="F84" s="78"/>
      <c r="G84" s="102"/>
    </row>
    <row r="85" spans="1:7" ht="15.6" customHeight="1" x14ac:dyDescent="0.25">
      <c r="A85" s="54"/>
      <c r="B85" s="69" t="s">
        <v>53</v>
      </c>
      <c r="C85" s="53"/>
      <c r="D85" s="53"/>
      <c r="E85" s="53"/>
      <c r="F85" s="53"/>
      <c r="G85" s="103"/>
    </row>
  </sheetData>
  <mergeCells count="9">
    <mergeCell ref="E9:F9"/>
    <mergeCell ref="E14:F14"/>
    <mergeCell ref="E15:F15"/>
    <mergeCell ref="B17:G17"/>
    <mergeCell ref="B82:E82"/>
    <mergeCell ref="B71:C7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2022-07-05T17:27:13Z</dcterms:modified>
</cp:coreProperties>
</file>