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B698CFA0E95075BA456EA0A8072C95F59739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Lechuga Invernadero Antofagas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50" i="1" l="1"/>
  <c r="G51" i="1" s="1"/>
  <c r="G45" i="1"/>
  <c r="G42" i="1"/>
  <c r="G43" i="1"/>
  <c r="G41" i="1"/>
  <c r="G39" i="1"/>
  <c r="G46" i="1" s="1"/>
  <c r="G37" i="1"/>
  <c r="G21" i="1"/>
  <c r="G22" i="1" s="1"/>
  <c r="G12" i="1" l="1"/>
  <c r="D80" i="1" l="1"/>
  <c r="C72" i="1" l="1"/>
  <c r="C73" i="1"/>
  <c r="C70" i="1"/>
  <c r="C74" i="1"/>
  <c r="C71" i="1" l="1"/>
  <c r="G56" i="1"/>
  <c r="G53" i="1" l="1"/>
  <c r="G54" i="1" s="1"/>
  <c r="C75" i="1" s="1"/>
  <c r="G55" i="1" l="1"/>
  <c r="D81" i="1" s="1"/>
  <c r="C76" i="1"/>
  <c r="D70" i="1" s="1"/>
  <c r="C81" i="1" l="1"/>
  <c r="E81" i="1"/>
  <c r="G57" i="1"/>
  <c r="D75" i="1"/>
  <c r="D73" i="1"/>
  <c r="D74" i="1"/>
  <c r="D72" i="1"/>
  <c r="D76" i="1" l="1"/>
</calcChain>
</file>

<file path=xl/sharedStrings.xml><?xml version="1.0" encoding="utf-8"?>
<sst xmlns="http://schemas.openxmlformats.org/spreadsheetml/2006/main" count="120" uniqueCount="87">
  <si>
    <t>RUBRO O CULTIVO</t>
  </si>
  <si>
    <t xml:space="preserve">LECHUGA INVERNADERO </t>
  </si>
  <si>
    <t>RENDIMIENTO (Unidades/ha)</t>
  </si>
  <si>
    <t>VARIEDAD</t>
  </si>
  <si>
    <t>Sin especificar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</si>
  <si>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</si>
  <si>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</si>
  <si>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</si>
  <si>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</si>
  <si>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</si>
  <si>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</si>
  <si>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</si>
  <si>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</si>
  <si>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</si>
  <si>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</si>
  <si>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</si>
  <si>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</si>
  <si>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FECHA DE COSECHA</t>
  </si>
  <si>
    <t>Anual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</si>
  <si>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</si>
  <si>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</si>
  <si>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</si>
  <si>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</si>
  <si>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</si>
  <si>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</si>
  <si>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</si>
  <si>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</si>
  <si>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</si>
  <si>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</si>
  <si>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</si>
  <si>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</t>
  </si>
  <si>
    <t>JH</t>
  </si>
  <si>
    <t>ANUAL</t>
  </si>
  <si>
    <t>Subtotal Jornadas Hombre</t>
  </si>
  <si>
    <t>JORNADAS ANIMAL</t>
  </si>
  <si>
    <t xml:space="preserve"> 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</si>
  <si>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</si>
  <si>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</si>
  <si>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</si>
  <si>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</si>
  <si>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</si>
  <si>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</si>
  <si>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</si>
  <si>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</si>
  <si>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</si>
  <si>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</si>
  <si>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</si>
  <si>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Fertilizante específico</t>
  </si>
  <si>
    <t>LTS</t>
  </si>
  <si>
    <t>CAMAS</t>
  </si>
  <si>
    <t>Camas</t>
  </si>
  <si>
    <t>u</t>
  </si>
  <si>
    <t>Luz</t>
  </si>
  <si>
    <t>Agua</t>
  </si>
  <si>
    <t>INSECTICIDAS</t>
  </si>
  <si>
    <t>Insecticida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</si>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</sst>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21" fillId="2" borderId="51" xfId="0" applyNumberFormat="1" applyFont="1" applyFill="1" applyBorder="1" applyAlignment="1">
      <alignment horizontal="left"/>
    </xf>
    <xf numFmtId="166" fontId="4" fillId="0" borderId="6" xfId="0" applyNumberFormat="1" applyFont="1" applyFill="1" applyBorder="1" applyAlignment="1">
      <alignment horizontal="right" wrapText="1"/>
    </xf>
    <xf numFmtId="14" fontId="20" fillId="0" borderId="58" xfId="1" applyNumberFormat="1" applyFont="1" applyBorder="1" applyAlignment="1">
      <alignment horizontal="righ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82"/>
  <sheetViews>
    <sheetView showGridLines="0" tabSelected="1" topLeftCell="A61" workbookViewId="0">
      <selection activeCell="I1" sqref="I1:L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8" customWidth="1"/>
    <col min="8" max="250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4"/>
    </row>
    <row r="2" spans="1:7" ht="15" customHeight="1">
      <c r="A2" s="2"/>
      <c r="B2" s="2"/>
      <c r="C2" s="2"/>
      <c r="D2" s="2"/>
      <c r="E2" s="2"/>
      <c r="F2" s="2"/>
      <c r="G2" s="104"/>
    </row>
    <row r="3" spans="1:7" ht="15" customHeight="1">
      <c r="A3" s="2"/>
      <c r="B3" s="2"/>
      <c r="C3" s="2"/>
      <c r="D3" s="2"/>
      <c r="E3" s="2"/>
      <c r="F3" s="2"/>
      <c r="G3" s="104"/>
    </row>
    <row r="4" spans="1:7" ht="15" customHeight="1">
      <c r="A4" s="2"/>
      <c r="B4" s="2"/>
      <c r="C4" s="2"/>
      <c r="D4" s="2"/>
      <c r="E4" s="2"/>
      <c r="F4" s="2"/>
      <c r="G4" s="104"/>
    </row>
    <row r="5" spans="1:7" ht="15" customHeight="1">
      <c r="A5" s="2"/>
      <c r="B5" s="2"/>
      <c r="C5" s="2"/>
      <c r="D5" s="2"/>
      <c r="E5" s="2"/>
      <c r="F5" s="2"/>
      <c r="G5" s="104"/>
    </row>
    <row r="6" spans="1:7" ht="15" customHeight="1">
      <c r="A6" s="2"/>
      <c r="B6" s="2"/>
      <c r="C6" s="2"/>
      <c r="D6" s="2"/>
      <c r="E6" s="2"/>
      <c r="F6" s="2"/>
      <c r="G6" s="104"/>
    </row>
    <row r="7" spans="1:7" ht="15" customHeight="1">
      <c r="A7" s="2"/>
      <c r="B7" s="2"/>
      <c r="C7" s="2"/>
      <c r="D7" s="2"/>
      <c r="E7" s="2"/>
      <c r="F7" s="2"/>
      <c r="G7" s="104"/>
    </row>
    <row r="8" spans="1:7" ht="15" customHeight="1">
      <c r="A8" s="2"/>
      <c r="B8" s="3"/>
      <c r="C8" s="4"/>
      <c r="D8" s="2"/>
      <c r="E8" s="4"/>
      <c r="F8" s="4"/>
      <c r="G8" s="105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141">
        <v>33333</v>
      </c>
    </row>
    <row r="10" spans="1:7" ht="18" customHeight="1">
      <c r="A10" s="5"/>
      <c r="B10" s="9" t="s">
        <v>3</v>
      </c>
      <c r="C10" s="119" t="s">
        <v>4</v>
      </c>
      <c r="D10" s="10"/>
      <c r="E10" s="148" t="s">
        <v>5</v>
      </c>
      <c r="F10" s="149"/>
      <c r="G10" s="145">
        <v>45017</v>
      </c>
    </row>
    <row r="11" spans="1:7" ht="18" customHeight="1">
      <c r="A11" s="5"/>
      <c r="B11" s="9" t="s">
        <v>6</v>
      </c>
      <c r="C11" s="12" t="s">
        <v>7</v>
      </c>
      <c r="D11" s="10"/>
      <c r="E11" s="148" t="s">
        <v>8</v>
      </c>
      <c r="F11" s="149"/>
      <c r="G11" s="106">
        <f>(526.336*1.074)*1.125</f>
        <v>635.94547200000011</v>
      </c>
    </row>
    <row r="12" spans="1:7" ht="11.25" customHeight="1">
      <c r="A12" s="5"/>
      <c r="B12" s="9" t="s">
        <v>9</v>
      </c>
      <c r="C12" s="13" t="s">
        <v>10</v>
      </c>
      <c r="D12" s="10"/>
      <c r="E12" s="14" t="s">
        <v>11</v>
      </c>
      <c r="F12" s="15"/>
      <c r="G12" s="144">
        <f>G9*G11</f>
        <v>21197970.418176003</v>
      </c>
    </row>
    <row r="13" spans="1:7" ht="11.25" customHeight="1">
      <c r="A13" s="5"/>
      <c r="B13" s="9" t="s">
        <v>12</v>
      </c>
      <c r="C13" s="12" t="s">
        <v>13</v>
      </c>
      <c r="D13" s="10"/>
      <c r="E13" s="148" t="s">
        <v>14</v>
      </c>
      <c r="F13" s="149"/>
      <c r="G13" s="12" t="s">
        <v>15</v>
      </c>
    </row>
    <row r="14" spans="1:7" ht="13.5" customHeight="1">
      <c r="A14" s="5"/>
      <c r="B14" s="9" t="s">
        <v>16</v>
      </c>
      <c r="C14" s="12" t="s">
        <v>10</v>
      </c>
      <c r="D14" s="10"/>
      <c r="E14" s="148" t="s">
        <v>17</v>
      </c>
      <c r="F14" s="149"/>
      <c r="G14" s="12" t="s">
        <v>18</v>
      </c>
    </row>
    <row r="15" spans="1:7" ht="25.5" customHeight="1">
      <c r="A15" s="5"/>
      <c r="B15" s="9" t="s">
        <v>19</v>
      </c>
      <c r="C15" s="145">
        <v>44742</v>
      </c>
      <c r="D15" s="10"/>
      <c r="E15" s="157" t="s">
        <v>20</v>
      </c>
      <c r="F15" s="158"/>
      <c r="G15" s="13" t="s">
        <v>21</v>
      </c>
    </row>
    <row r="16" spans="1:7" ht="12" customHeight="1">
      <c r="A16" s="2"/>
      <c r="B16" s="16"/>
      <c r="C16" s="17"/>
      <c r="D16" s="18"/>
      <c r="E16" s="19"/>
      <c r="F16" s="19"/>
      <c r="G16" s="107"/>
    </row>
    <row r="17" spans="1:7" ht="12" customHeight="1">
      <c r="A17" s="20"/>
      <c r="B17" s="150" t="s">
        <v>22</v>
      </c>
      <c r="C17" s="151"/>
      <c r="D17" s="151"/>
      <c r="E17" s="151"/>
      <c r="F17" s="151"/>
      <c r="G17" s="151"/>
    </row>
    <row r="18" spans="1:7" ht="12" customHeight="1">
      <c r="A18" s="2"/>
      <c r="B18" s="21"/>
      <c r="C18" s="22"/>
      <c r="D18" s="22"/>
      <c r="E18" s="22"/>
      <c r="F18" s="23"/>
      <c r="G18" s="108"/>
    </row>
    <row r="19" spans="1:7" ht="12" customHeight="1">
      <c r="A19" s="5"/>
      <c r="B19" s="24" t="s">
        <v>23</v>
      </c>
      <c r="C19" s="25"/>
      <c r="D19" s="26"/>
      <c r="E19" s="26"/>
      <c r="F19" s="26"/>
      <c r="G19" s="109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1" t="s">
        <v>30</v>
      </c>
      <c r="C21" s="28" t="s">
        <v>31</v>
      </c>
      <c r="D21" s="96">
        <v>23</v>
      </c>
      <c r="E21" s="28" t="s">
        <v>32</v>
      </c>
      <c r="F21" s="133">
        <v>393928.07999999996</v>
      </c>
      <c r="G21" s="133">
        <f>F21*D21</f>
        <v>9060345.8399999999</v>
      </c>
    </row>
    <row r="22" spans="1:7" ht="12.75" customHeight="1">
      <c r="A22" s="20"/>
      <c r="B22" s="29" t="s">
        <v>33</v>
      </c>
      <c r="C22" s="30"/>
      <c r="D22" s="30"/>
      <c r="E22" s="30"/>
      <c r="F22" s="31"/>
      <c r="G22" s="134">
        <f>G21</f>
        <v>9060345.8399999999</v>
      </c>
    </row>
    <row r="23" spans="1:7" ht="12" customHeight="1">
      <c r="A23" s="2"/>
      <c r="B23" s="21"/>
      <c r="C23" s="23"/>
      <c r="D23" s="23"/>
      <c r="E23" s="23"/>
      <c r="F23" s="32"/>
      <c r="G23" s="110"/>
    </row>
    <row r="24" spans="1:7" ht="12" customHeight="1">
      <c r="A24" s="5"/>
      <c r="B24" s="33" t="s">
        <v>34</v>
      </c>
      <c r="C24" s="34"/>
      <c r="D24" s="35"/>
      <c r="E24" s="35"/>
      <c r="F24" s="36"/>
      <c r="G24" s="111"/>
    </row>
    <row r="25" spans="1:7" ht="24" customHeight="1">
      <c r="A25" s="5"/>
      <c r="B25" s="37" t="s">
        <v>24</v>
      </c>
      <c r="C25" s="38" t="s">
        <v>25</v>
      </c>
      <c r="D25" s="38" t="s">
        <v>26</v>
      </c>
      <c r="E25" s="37" t="s">
        <v>35</v>
      </c>
      <c r="F25" s="38" t="s">
        <v>28</v>
      </c>
      <c r="G25" s="37" t="s">
        <v>29</v>
      </c>
    </row>
    <row r="26" spans="1:7" ht="12" customHeight="1">
      <c r="A26" s="5"/>
      <c r="B26" s="39"/>
      <c r="C26" s="39"/>
      <c r="D26" s="39"/>
      <c r="E26" s="39"/>
      <c r="F26" s="39"/>
      <c r="G26" s="39"/>
    </row>
    <row r="27" spans="1:7" ht="12" customHeight="1">
      <c r="A27" s="5"/>
      <c r="B27" s="40" t="s">
        <v>36</v>
      </c>
      <c r="C27" s="41"/>
      <c r="D27" s="41"/>
      <c r="E27" s="41"/>
      <c r="F27" s="42"/>
      <c r="G27" s="136"/>
    </row>
    <row r="28" spans="1:7" ht="12" customHeight="1">
      <c r="A28" s="2"/>
      <c r="B28" s="43"/>
      <c r="C28" s="44"/>
      <c r="D28" s="44"/>
      <c r="E28" s="44"/>
      <c r="F28" s="45"/>
      <c r="G28" s="112"/>
    </row>
    <row r="29" spans="1:7" ht="12" customHeight="1">
      <c r="A29" s="5"/>
      <c r="B29" s="33" t="s">
        <v>37</v>
      </c>
      <c r="C29" s="34"/>
      <c r="D29" s="35"/>
      <c r="E29" s="35"/>
      <c r="F29" s="36"/>
      <c r="G29" s="111"/>
    </row>
    <row r="30" spans="1:7" ht="24" customHeight="1">
      <c r="A30" s="5"/>
      <c r="B30" s="46" t="s">
        <v>24</v>
      </c>
      <c r="C30" s="46" t="s">
        <v>25</v>
      </c>
      <c r="D30" s="46" t="s">
        <v>26</v>
      </c>
      <c r="E30" s="46" t="s">
        <v>27</v>
      </c>
      <c r="F30" s="47" t="s">
        <v>28</v>
      </c>
      <c r="G30" s="46" t="s">
        <v>29</v>
      </c>
    </row>
    <row r="31" spans="1:7" ht="12.75" customHeight="1">
      <c r="A31" s="20"/>
      <c r="B31" s="39"/>
      <c r="C31" s="39"/>
      <c r="D31" s="39"/>
      <c r="E31" s="39"/>
      <c r="F31" s="39"/>
      <c r="G31" s="39"/>
    </row>
    <row r="32" spans="1:7" ht="12.75" customHeight="1">
      <c r="A32" s="5"/>
      <c r="B32" s="48" t="s">
        <v>38</v>
      </c>
      <c r="C32" s="49"/>
      <c r="D32" s="49"/>
      <c r="E32" s="49"/>
      <c r="F32" s="49"/>
      <c r="G32" s="135"/>
    </row>
    <row r="33" spans="1:7" ht="12" customHeight="1">
      <c r="A33" s="2"/>
      <c r="B33" s="43"/>
      <c r="C33" s="44"/>
      <c r="D33" s="44"/>
      <c r="E33" s="44"/>
      <c r="F33" s="45"/>
      <c r="G33" s="112"/>
    </row>
    <row r="34" spans="1:7" ht="12" customHeight="1">
      <c r="A34" s="5"/>
      <c r="B34" s="33" t="s">
        <v>39</v>
      </c>
      <c r="C34" s="34"/>
      <c r="D34" s="35"/>
      <c r="E34" s="35"/>
      <c r="F34" s="36"/>
      <c r="G34" s="111"/>
    </row>
    <row r="35" spans="1:7" ht="24" customHeight="1">
      <c r="A35" s="5"/>
      <c r="B35" s="98" t="s">
        <v>40</v>
      </c>
      <c r="C35" s="98" t="s">
        <v>41</v>
      </c>
      <c r="D35" s="98" t="s">
        <v>42</v>
      </c>
      <c r="E35" s="98" t="s">
        <v>27</v>
      </c>
      <c r="F35" s="98" t="s">
        <v>28</v>
      </c>
      <c r="G35" s="113" t="s">
        <v>29</v>
      </c>
    </row>
    <row r="36" spans="1:7" ht="12.75" customHeight="1">
      <c r="A36" s="60"/>
      <c r="B36" s="142" t="s">
        <v>43</v>
      </c>
      <c r="C36" s="102"/>
      <c r="D36" s="101"/>
      <c r="E36" s="102"/>
      <c r="F36" s="102"/>
      <c r="G36" s="101"/>
    </row>
    <row r="37" spans="1:7" ht="12.75" customHeight="1">
      <c r="A37" s="60"/>
      <c r="B37" s="143" t="s">
        <v>44</v>
      </c>
      <c r="C37" s="97" t="s">
        <v>45</v>
      </c>
      <c r="D37" s="100">
        <v>0.2</v>
      </c>
      <c r="E37" s="97" t="s">
        <v>32</v>
      </c>
      <c r="F37" s="101">
        <v>73940.649999999994</v>
      </c>
      <c r="G37" s="133">
        <f>F37*D37</f>
        <v>14788.13</v>
      </c>
    </row>
    <row r="38" spans="1:7" ht="12.75" customHeight="1">
      <c r="A38" s="60"/>
      <c r="B38" s="103" t="s">
        <v>46</v>
      </c>
      <c r="C38" s="99"/>
      <c r="D38" s="99"/>
      <c r="E38" s="99"/>
      <c r="F38" s="101"/>
      <c r="G38" s="101"/>
    </row>
    <row r="39" spans="1:7" ht="12.75" customHeight="1">
      <c r="A39" s="60"/>
      <c r="B39" s="103" t="s">
        <v>47</v>
      </c>
      <c r="C39" s="97" t="s">
        <v>48</v>
      </c>
      <c r="D39" s="100">
        <v>6</v>
      </c>
      <c r="E39" s="97" t="s">
        <v>32</v>
      </c>
      <c r="F39" s="101">
        <v>34952.68</v>
      </c>
      <c r="G39" s="133">
        <f>F39*D39</f>
        <v>209716.08000000002</v>
      </c>
    </row>
    <row r="40" spans="1:7" ht="12.75" customHeight="1">
      <c r="A40" s="60"/>
      <c r="B40" s="103" t="s">
        <v>49</v>
      </c>
      <c r="C40" s="97"/>
      <c r="D40" s="100"/>
      <c r="E40" s="97"/>
      <c r="F40" s="101"/>
      <c r="G40" s="101"/>
    </row>
    <row r="41" spans="1:7" ht="12.75" customHeight="1">
      <c r="A41" s="60"/>
      <c r="B41" s="103" t="s">
        <v>50</v>
      </c>
      <c r="C41" s="99" t="s">
        <v>51</v>
      </c>
      <c r="D41" s="99">
        <v>16.5</v>
      </c>
      <c r="E41" s="99" t="s">
        <v>32</v>
      </c>
      <c r="F41" s="101">
        <v>33609.17</v>
      </c>
      <c r="G41" s="133">
        <f>F41*D41</f>
        <v>554551.30499999993</v>
      </c>
    </row>
    <row r="42" spans="1:7" ht="12.75" customHeight="1">
      <c r="A42" s="60"/>
      <c r="B42" s="143" t="s">
        <v>52</v>
      </c>
      <c r="C42" s="97" t="s">
        <v>45</v>
      </c>
      <c r="D42" s="100">
        <v>6</v>
      </c>
      <c r="E42" s="97" t="s">
        <v>32</v>
      </c>
      <c r="F42" s="101">
        <v>161325.91999999998</v>
      </c>
      <c r="G42" s="133">
        <f t="shared" ref="G42:G45" si="0">F42*D42</f>
        <v>967955.5199999999</v>
      </c>
    </row>
    <row r="43" spans="1:7" ht="12.75" customHeight="1">
      <c r="A43" s="60"/>
      <c r="B43" s="103" t="s">
        <v>53</v>
      </c>
      <c r="C43" s="97" t="s">
        <v>48</v>
      </c>
      <c r="D43" s="100">
        <v>6</v>
      </c>
      <c r="E43" s="97" t="s">
        <v>32</v>
      </c>
      <c r="F43" s="101">
        <v>806630.78999999992</v>
      </c>
      <c r="G43" s="133">
        <f t="shared" si="0"/>
        <v>4839784.7399999993</v>
      </c>
    </row>
    <row r="44" spans="1:7" ht="12.75" customHeight="1">
      <c r="A44" s="60"/>
      <c r="B44" s="103" t="s">
        <v>54</v>
      </c>
      <c r="C44" s="99"/>
      <c r="D44" s="99"/>
      <c r="E44" s="99"/>
      <c r="F44" s="101"/>
      <c r="G44" s="101"/>
    </row>
    <row r="45" spans="1:7" ht="12.75" customHeight="1">
      <c r="A45" s="60"/>
      <c r="B45" s="143" t="s">
        <v>55</v>
      </c>
      <c r="C45" s="97" t="s">
        <v>48</v>
      </c>
      <c r="D45" s="100">
        <v>6.5</v>
      </c>
      <c r="E45" s="97" t="s">
        <v>32</v>
      </c>
      <c r="F45" s="101">
        <v>7452.9699999999993</v>
      </c>
      <c r="G45" s="133">
        <f t="shared" si="0"/>
        <v>48444.304999999993</v>
      </c>
    </row>
    <row r="46" spans="1:7" ht="13.5" customHeight="1">
      <c r="A46" s="60"/>
      <c r="B46" s="129" t="s">
        <v>56</v>
      </c>
      <c r="C46" s="130"/>
      <c r="D46" s="130"/>
      <c r="E46" s="130"/>
      <c r="F46" s="131"/>
      <c r="G46" s="137">
        <f>G36+G38+G39+G40+G41+G43+G44</f>
        <v>5604052.1249999991</v>
      </c>
    </row>
    <row r="47" spans="1:7" ht="12" customHeight="1">
      <c r="A47" s="2"/>
      <c r="B47" s="124"/>
      <c r="C47" s="125"/>
      <c r="D47" s="125"/>
      <c r="E47" s="126"/>
      <c r="F47" s="127"/>
      <c r="G47" s="128"/>
    </row>
    <row r="48" spans="1:7" ht="12" customHeight="1">
      <c r="A48" s="5"/>
      <c r="B48" s="33" t="s">
        <v>57</v>
      </c>
      <c r="C48" s="34"/>
      <c r="D48" s="35"/>
      <c r="E48" s="35"/>
      <c r="F48" s="36"/>
      <c r="G48" s="111"/>
    </row>
    <row r="49" spans="1:7" ht="24" customHeight="1">
      <c r="A49" s="5"/>
      <c r="B49" s="121" t="s">
        <v>58</v>
      </c>
      <c r="C49" s="98" t="s">
        <v>41</v>
      </c>
      <c r="D49" s="98" t="s">
        <v>42</v>
      </c>
      <c r="E49" s="121" t="s">
        <v>27</v>
      </c>
      <c r="F49" s="98" t="s">
        <v>28</v>
      </c>
      <c r="G49" s="121" t="s">
        <v>29</v>
      </c>
    </row>
    <row r="50" spans="1:7" ht="16.5" customHeight="1">
      <c r="A50" s="60"/>
      <c r="B50" s="122" t="s">
        <v>59</v>
      </c>
      <c r="C50" s="123" t="s">
        <v>51</v>
      </c>
      <c r="D50" s="123">
        <v>6</v>
      </c>
      <c r="E50" s="97" t="s">
        <v>32</v>
      </c>
      <c r="F50" s="101">
        <v>67218.34</v>
      </c>
      <c r="G50" s="133">
        <f t="shared" ref="G50" si="1">F50*D50</f>
        <v>403310.04</v>
      </c>
    </row>
    <row r="51" spans="1:7" ht="13.5" customHeight="1">
      <c r="A51" s="5"/>
      <c r="B51" s="50" t="s">
        <v>60</v>
      </c>
      <c r="C51" s="51"/>
      <c r="D51" s="51"/>
      <c r="E51" s="120"/>
      <c r="F51" s="52"/>
      <c r="G51" s="138">
        <f>SUM(G50)</f>
        <v>403310.04</v>
      </c>
    </row>
    <row r="52" spans="1:7" ht="12" customHeight="1">
      <c r="A52" s="2"/>
      <c r="B52" s="63"/>
      <c r="C52" s="63"/>
      <c r="D52" s="63"/>
      <c r="E52" s="63"/>
      <c r="F52" s="64"/>
      <c r="G52" s="114"/>
    </row>
    <row r="53" spans="1:7" ht="12" customHeight="1">
      <c r="A53" s="60"/>
      <c r="B53" s="65" t="s">
        <v>61</v>
      </c>
      <c r="C53" s="66"/>
      <c r="D53" s="66"/>
      <c r="E53" s="66"/>
      <c r="F53" s="66"/>
      <c r="G53" s="67">
        <f>G22+G27+G32+G46+G51</f>
        <v>15067708.004999999</v>
      </c>
    </row>
    <row r="54" spans="1:7" ht="12" customHeight="1">
      <c r="A54" s="60"/>
      <c r="B54" s="68" t="s">
        <v>62</v>
      </c>
      <c r="C54" s="54"/>
      <c r="D54" s="54"/>
      <c r="E54" s="54"/>
      <c r="F54" s="54"/>
      <c r="G54" s="69">
        <f>G53*0.05</f>
        <v>753385.40024999995</v>
      </c>
    </row>
    <row r="55" spans="1:7" ht="12" customHeight="1">
      <c r="A55" s="60"/>
      <c r="B55" s="70" t="s">
        <v>63</v>
      </c>
      <c r="C55" s="53"/>
      <c r="D55" s="53"/>
      <c r="E55" s="53"/>
      <c r="F55" s="53"/>
      <c r="G55" s="71">
        <f>G54+G53</f>
        <v>15821093.405249998</v>
      </c>
    </row>
    <row r="56" spans="1:7" ht="12" customHeight="1">
      <c r="A56" s="60"/>
      <c r="B56" s="68" t="s">
        <v>64</v>
      </c>
      <c r="C56" s="54"/>
      <c r="D56" s="54"/>
      <c r="E56" s="54"/>
      <c r="F56" s="54"/>
      <c r="G56" s="69">
        <f>G12</f>
        <v>21197970.418176003</v>
      </c>
    </row>
    <row r="57" spans="1:7" ht="12" customHeight="1">
      <c r="A57" s="60"/>
      <c r="B57" s="72" t="s">
        <v>65</v>
      </c>
      <c r="C57" s="73"/>
      <c r="D57" s="73"/>
      <c r="E57" s="73"/>
      <c r="F57" s="73"/>
      <c r="G57" s="67">
        <f>G56-G55</f>
        <v>5376877.0129260048</v>
      </c>
    </row>
    <row r="58" spans="1:7" ht="12" customHeight="1">
      <c r="A58" s="60"/>
      <c r="B58" s="61" t="s">
        <v>66</v>
      </c>
      <c r="C58" s="62"/>
      <c r="D58" s="62"/>
      <c r="E58" s="62"/>
      <c r="F58" s="62"/>
      <c r="G58" s="115"/>
    </row>
    <row r="59" spans="1:7" ht="12.75" customHeight="1" thickBot="1">
      <c r="A59" s="60"/>
      <c r="B59" s="74"/>
      <c r="C59" s="62"/>
      <c r="D59" s="62"/>
      <c r="E59" s="62"/>
      <c r="F59" s="62"/>
      <c r="G59" s="115"/>
    </row>
    <row r="60" spans="1:7" ht="12" customHeight="1">
      <c r="A60" s="60"/>
      <c r="B60" s="85" t="s">
        <v>67</v>
      </c>
      <c r="C60" s="86"/>
      <c r="D60" s="86"/>
      <c r="E60" s="86"/>
      <c r="F60" s="87"/>
      <c r="G60" s="115"/>
    </row>
    <row r="61" spans="1:7" ht="12" customHeight="1">
      <c r="A61" s="60"/>
      <c r="B61" s="88" t="s">
        <v>68</v>
      </c>
      <c r="C61" s="59"/>
      <c r="D61" s="59"/>
      <c r="E61" s="59"/>
      <c r="F61" s="89"/>
      <c r="G61" s="115"/>
    </row>
    <row r="62" spans="1:7" ht="12" customHeight="1">
      <c r="A62" s="60"/>
      <c r="B62" s="88" t="s">
        <v>69</v>
      </c>
      <c r="C62" s="59"/>
      <c r="D62" s="59"/>
      <c r="E62" s="59"/>
      <c r="F62" s="89"/>
      <c r="G62" s="115"/>
    </row>
    <row r="63" spans="1:7" ht="12" customHeight="1">
      <c r="A63" s="60"/>
      <c r="B63" s="88" t="s">
        <v>70</v>
      </c>
      <c r="C63" s="59"/>
      <c r="D63" s="59"/>
      <c r="E63" s="59"/>
      <c r="F63" s="89"/>
      <c r="G63" s="115"/>
    </row>
    <row r="64" spans="1:7" ht="12" customHeight="1">
      <c r="A64" s="60"/>
      <c r="B64" s="88" t="s">
        <v>71</v>
      </c>
      <c r="C64" s="59"/>
      <c r="D64" s="59"/>
      <c r="E64" s="59"/>
      <c r="F64" s="89"/>
      <c r="G64" s="115"/>
    </row>
    <row r="65" spans="1:7" ht="12" customHeight="1">
      <c r="A65" s="60"/>
      <c r="B65" s="88" t="s">
        <v>72</v>
      </c>
      <c r="C65" s="59"/>
      <c r="D65" s="59"/>
      <c r="E65" s="59"/>
      <c r="F65" s="89"/>
      <c r="G65" s="115"/>
    </row>
    <row r="66" spans="1:7" ht="12.75" customHeight="1" thickBot="1">
      <c r="A66" s="60"/>
      <c r="B66" s="90" t="s">
        <v>73</v>
      </c>
      <c r="C66" s="91"/>
      <c r="D66" s="91"/>
      <c r="E66" s="91"/>
      <c r="F66" s="92"/>
      <c r="G66" s="115"/>
    </row>
    <row r="67" spans="1:7" ht="12.75" customHeight="1">
      <c r="A67" s="60"/>
      <c r="B67" s="83"/>
      <c r="C67" s="59"/>
      <c r="D67" s="59"/>
      <c r="E67" s="59"/>
      <c r="F67" s="59"/>
      <c r="G67" s="115"/>
    </row>
    <row r="68" spans="1:7" ht="15" customHeight="1" thickBot="1">
      <c r="A68" s="60"/>
      <c r="B68" s="155" t="s">
        <v>74</v>
      </c>
      <c r="C68" s="156"/>
      <c r="D68" s="82"/>
      <c r="E68" s="55"/>
      <c r="F68" s="55"/>
      <c r="G68" s="115"/>
    </row>
    <row r="69" spans="1:7" ht="12" customHeight="1">
      <c r="A69" s="60"/>
      <c r="B69" s="76" t="s">
        <v>58</v>
      </c>
      <c r="C69" s="139" t="s">
        <v>75</v>
      </c>
      <c r="D69" s="140" t="s">
        <v>76</v>
      </c>
      <c r="E69" s="55"/>
      <c r="F69" s="55"/>
      <c r="G69" s="115"/>
    </row>
    <row r="70" spans="1:7" ht="12" customHeight="1">
      <c r="A70" s="60"/>
      <c r="B70" s="77" t="s">
        <v>77</v>
      </c>
      <c r="C70" s="56">
        <f>G22</f>
        <v>9060345.8399999999</v>
      </c>
      <c r="D70" s="78">
        <f>(C70/C76)</f>
        <v>0.57267507421411579</v>
      </c>
      <c r="E70" s="55"/>
      <c r="F70" s="55"/>
      <c r="G70" s="115"/>
    </row>
    <row r="71" spans="1:7" ht="12" customHeight="1">
      <c r="A71" s="60"/>
      <c r="B71" s="77" t="s">
        <v>78</v>
      </c>
      <c r="C71" s="56">
        <f>G27</f>
        <v>0</v>
      </c>
      <c r="D71" s="78">
        <v>0</v>
      </c>
      <c r="E71" s="55"/>
      <c r="F71" s="55"/>
      <c r="G71" s="115"/>
    </row>
    <row r="72" spans="1:7" ht="12" customHeight="1">
      <c r="A72" s="60"/>
      <c r="B72" s="77" t="s">
        <v>79</v>
      </c>
      <c r="C72" s="56">
        <f>G32</f>
        <v>0</v>
      </c>
      <c r="D72" s="78">
        <f>(C72/C76)</f>
        <v>0</v>
      </c>
      <c r="E72" s="55"/>
      <c r="F72" s="55"/>
      <c r="G72" s="115"/>
    </row>
    <row r="73" spans="1:7" ht="12" customHeight="1">
      <c r="A73" s="60"/>
      <c r="B73" s="77" t="s">
        <v>40</v>
      </c>
      <c r="C73" s="56">
        <f>G46</f>
        <v>5604052.1249999991</v>
      </c>
      <c r="D73" s="78">
        <f>(C73/C76)</f>
        <v>0.3542139586345136</v>
      </c>
      <c r="E73" s="55"/>
      <c r="F73" s="55"/>
      <c r="G73" s="115"/>
    </row>
    <row r="74" spans="1:7" ht="12" customHeight="1">
      <c r="A74" s="60"/>
      <c r="B74" s="77" t="s">
        <v>80</v>
      </c>
      <c r="C74" s="57">
        <f>G51</f>
        <v>403310.04</v>
      </c>
      <c r="D74" s="78">
        <f>(C74/C76)</f>
        <v>2.5491919532323059E-2</v>
      </c>
      <c r="E74" s="58"/>
      <c r="F74" s="58"/>
      <c r="G74" s="115"/>
    </row>
    <row r="75" spans="1:7" ht="12" customHeight="1">
      <c r="A75" s="60"/>
      <c r="B75" s="77" t="s">
        <v>81</v>
      </c>
      <c r="C75" s="57">
        <f>G54</f>
        <v>753385.40024999995</v>
      </c>
      <c r="D75" s="78">
        <f>(C75/C76)</f>
        <v>4.7619047619047623E-2</v>
      </c>
      <c r="E75" s="58"/>
      <c r="F75" s="58"/>
      <c r="G75" s="115"/>
    </row>
    <row r="76" spans="1:7" ht="12.75" customHeight="1" thickBot="1">
      <c r="A76" s="60"/>
      <c r="B76" s="79" t="s">
        <v>82</v>
      </c>
      <c r="C76" s="80">
        <f>SUM(C70:C75)</f>
        <v>15821093.405249998</v>
      </c>
      <c r="D76" s="81">
        <f>SUM(D70:D75)</f>
        <v>1.0000000000000002</v>
      </c>
      <c r="E76" s="58"/>
      <c r="F76" s="58"/>
      <c r="G76" s="115"/>
    </row>
    <row r="77" spans="1:7" ht="12" customHeight="1">
      <c r="A77" s="60"/>
      <c r="B77" s="74"/>
      <c r="C77" s="62"/>
      <c r="D77" s="62"/>
      <c r="E77" s="62"/>
      <c r="F77" s="62"/>
      <c r="G77" s="115"/>
    </row>
    <row r="78" spans="1:7" ht="12.75" customHeight="1" thickBot="1">
      <c r="A78" s="60"/>
      <c r="B78" s="75"/>
      <c r="C78" s="62"/>
      <c r="D78" s="62"/>
      <c r="E78" s="62"/>
      <c r="F78" s="62"/>
      <c r="G78" s="115"/>
    </row>
    <row r="79" spans="1:7" ht="12" customHeight="1" thickBot="1">
      <c r="A79" s="60"/>
      <c r="B79" s="152" t="s">
        <v>83</v>
      </c>
      <c r="C79" s="153"/>
      <c r="D79" s="153"/>
      <c r="E79" s="154"/>
      <c r="F79" s="58"/>
      <c r="G79" s="115"/>
    </row>
    <row r="80" spans="1:7" ht="12" customHeight="1">
      <c r="A80" s="60"/>
      <c r="B80" s="94" t="s">
        <v>84</v>
      </c>
      <c r="C80" s="132">
        <v>33233</v>
      </c>
      <c r="D80" s="132">
        <f>G9</f>
        <v>33333</v>
      </c>
      <c r="E80" s="132">
        <v>33433</v>
      </c>
      <c r="F80" s="93"/>
      <c r="G80" s="116"/>
    </row>
    <row r="81" spans="1:7" ht="12.75" customHeight="1" thickBot="1">
      <c r="A81" s="60"/>
      <c r="B81" s="79" t="s">
        <v>85</v>
      </c>
      <c r="C81" s="80">
        <f>(G55/C80)</f>
        <v>476.06576009538708</v>
      </c>
      <c r="D81" s="80">
        <f>(G55/D80)</f>
        <v>474.63754853298525</v>
      </c>
      <c r="E81" s="95">
        <f>(G55/E80)</f>
        <v>473.21788069422422</v>
      </c>
      <c r="F81" s="93"/>
      <c r="G81" s="116"/>
    </row>
    <row r="82" spans="1:7" ht="15.6" customHeight="1">
      <c r="A82" s="60"/>
      <c r="B82" s="84" t="s">
        <v>86</v>
      </c>
      <c r="C82" s="59"/>
      <c r="D82" s="59"/>
      <c r="E82" s="59"/>
      <c r="F82" s="59"/>
      <c r="G82" s="117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2022-07-18T20:06:37Z</dcterms:modified>
  <cp:category/>
  <cp:contentStatus/>
</cp:coreProperties>
</file>