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2022/Área Copiapó/"/>
    </mc:Choice>
  </mc:AlternateContent>
  <xr:revisionPtr revIDLastSave="0" documentId="13_ncr:1_{2BB89D2A-D0C7-8D43-A82A-4EA0C05ED9ED}" xr6:coauthVersionLast="47" xr6:coauthVersionMax="47" xr10:uidLastSave="{00000000-0000-0000-0000-000000000000}"/>
  <bookViews>
    <workbookView xWindow="0" yWindow="500" windowWidth="28760" windowHeight="17500" xr2:uid="{00000000-000D-0000-FFFF-FFFF00000000}"/>
  </bookViews>
  <sheets>
    <sheet name="Lechug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52" i="1"/>
  <c r="G37" i="1"/>
  <c r="G36" i="1"/>
  <c r="G29" i="1"/>
  <c r="G27" i="1" l="1"/>
  <c r="G28" i="1"/>
  <c r="G45" i="1" l="1"/>
  <c r="G44" i="1"/>
  <c r="G43" i="1"/>
  <c r="G53" i="1" l="1"/>
  <c r="C76" i="1" s="1"/>
  <c r="G47" i="1"/>
  <c r="G46" i="1"/>
  <c r="G12" i="1"/>
  <c r="G42" i="1" l="1"/>
  <c r="G35" i="1"/>
  <c r="G38" i="1" s="1"/>
  <c r="C74" i="1" s="1"/>
  <c r="G30" i="1"/>
  <c r="G22" i="1"/>
  <c r="G21" i="1"/>
  <c r="G48" i="1" l="1"/>
  <c r="C75" i="1" s="1"/>
  <c r="G31" i="1"/>
  <c r="C73" i="1" s="1"/>
  <c r="C72" i="1"/>
  <c r="G58" i="1"/>
  <c r="G55" i="1" l="1"/>
  <c r="G56" i="1" s="1"/>
  <c r="G57" i="1" l="1"/>
  <c r="C77" i="1"/>
  <c r="C78" i="1" l="1"/>
  <c r="D77" i="1" s="1"/>
  <c r="D83" i="1"/>
  <c r="C83" i="1"/>
  <c r="E83" i="1"/>
  <c r="G59" i="1"/>
  <c r="D75" i="1" l="1"/>
  <c r="D73" i="1"/>
  <c r="D72" i="1"/>
  <c r="D76" i="1"/>
  <c r="D74" i="1"/>
  <c r="D78" i="1" l="1"/>
</calcChain>
</file>

<file path=xl/sharedStrings.xml><?xml version="1.0" encoding="utf-8"?>
<sst xmlns="http://schemas.openxmlformats.org/spreadsheetml/2006/main" count="141" uniqueCount="95">
  <si>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</si>
  <si>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</si>
  <si>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</si>
  <si>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</si>
  <si>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</si>
  <si>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</si>
  <si>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</si>
  <si>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</si>
  <si>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</si>
  <si>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</si>
  <si>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</si>
  <si>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</si>
  <si>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</si>
  <si>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</si>
  <si>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</si>
  <si>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</si>
  <si>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</si>
  <si>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</si>
  <si>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</si>
  <si>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</si>
  <si>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</si>
  <si>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</si>
  <si>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</si>
  <si>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</si>
  <si>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</si>
  <si>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</si>
  <si>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</si>
  <si>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</si>
  <si>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</si>
  <si>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</si>
  <si>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</si>
  <si>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</si>
  <si>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</si>
  <si>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</si>
  <si>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</si>
  <si>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</si>
  <si>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</si>
  <si>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</si>
  <si>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</si>
  <si>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</si>
  <si>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</si>
  <si>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</si>
  <si>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</si>
  <si>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</si>
  <si>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</si>
  <si>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</si>
  <si>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</si>
  <si>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</si>
  <si>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</si>
  <si>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</si>
  <si>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</si>
  <si>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</si>
  <si>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</si>
  <si>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</si>
  <si>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</si>
  <si>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</si>
  <si>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</si>
  <si>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</si>
  <si>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Atacama</t>
  </si>
  <si>
    <t>Melgadura</t>
  </si>
  <si>
    <t>Limpia con cultivadora</t>
  </si>
  <si>
    <t>unidad</t>
  </si>
  <si>
    <t>Copiapó</t>
  </si>
  <si>
    <t>Local</t>
  </si>
  <si>
    <t>Riegos</t>
  </si>
  <si>
    <t>Rastraje</t>
  </si>
  <si>
    <t>Lechuga</t>
  </si>
  <si>
    <t>Milanesa</t>
  </si>
  <si>
    <t>Medio</t>
  </si>
  <si>
    <t>Peblo San Fernando</t>
  </si>
  <si>
    <t>Todo el año</t>
  </si>
  <si>
    <t>RENDIMIENTO (unidad/Há)</t>
  </si>
  <si>
    <t>Transplante</t>
  </si>
  <si>
    <t>Ene-Abril-Agosto-Noviembre</t>
  </si>
  <si>
    <t>Planta</t>
  </si>
  <si>
    <t>Urea granulada</t>
  </si>
  <si>
    <t>Mezcla hortalicera</t>
  </si>
  <si>
    <t xml:space="preserve">Terrasorb foliar </t>
  </si>
  <si>
    <t>Dithane M45WP</t>
  </si>
  <si>
    <t>Puzzle SC</t>
  </si>
  <si>
    <t>saco 25 kgs.</t>
  </si>
  <si>
    <t>lt.</t>
  </si>
  <si>
    <t>Kgs.</t>
  </si>
  <si>
    <t>Febrero-Mayo-Septbre- Dic,</t>
  </si>
  <si>
    <t>Caja platanera</t>
  </si>
  <si>
    <t>un.</t>
  </si>
  <si>
    <t>anual</t>
  </si>
  <si>
    <t>Heladas - Sequía</t>
  </si>
  <si>
    <t>PRECIO ESPERADO ($/Uniad)</t>
  </si>
  <si>
    <t>ESCENARIOS COSTO UNITARIO  ($/Unidad)</t>
  </si>
  <si>
    <t>Rendimiento (Unidad/hà)</t>
  </si>
  <si>
    <t>Costo unitario ($/Unidad (*)</t>
  </si>
  <si>
    <t>Marzo - Agosto</t>
  </si>
  <si>
    <r>
      <rPr>
        <u/>
        <sz val="12"/>
        <color indexed="8"/>
        <rFont val="Arial"/>
        <family val="2"/>
      </rPr>
      <t>Fuente</t>
    </r>
    <r>
      <rPr>
        <sz val="12"/>
        <color indexed="8"/>
        <rFont val="Arial"/>
        <family val="2"/>
      </rPr>
      <t>: INDAP</t>
    </r>
  </si>
  <si>
    <r>
      <rPr>
        <b/>
        <u/>
        <sz val="12"/>
        <color indexed="8"/>
        <rFont val="Arial"/>
        <family val="2"/>
      </rPr>
      <t>Notas</t>
    </r>
    <r>
      <rPr>
        <b/>
        <sz val="12"/>
        <color indexed="8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</si>
</sst>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</numFmts>
  <fonts count="11" x14ac:knownFonts="1">
    <font>
      <sz val="11"/>
      <color indexed="8"/>
      <name val="Calibri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b/>
      <i/>
      <sz val="12"/>
      <color indexed="9"/>
      <name val="Arial"/>
      <family val="2"/>
    </font>
    <font>
      <u/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indexed="1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7" xfId="0" applyFont="1" applyFill="1" applyBorder="1" applyAlignment="1"/>
    <xf numFmtId="0" fontId="0" fillId="2" borderId="21" xfId="0" applyFont="1" applyFill="1" applyBorder="1" applyAlignment="1"/>
    <xf numFmtId="0" fontId="0" fillId="0" borderId="19" xfId="0" applyNumberFormat="1" applyFont="1" applyBorder="1" applyAlignment="1"/>
    <xf numFmtId="10" fontId="0" fillId="0" borderId="0" xfId="0" applyNumberFormat="1" applyFont="1" applyAlignment="1"/>
    <xf numFmtId="168" fontId="0" fillId="0" borderId="0" xfId="0" applyNumberFormat="1" applyFont="1" applyAlignment="1"/>
    <xf numFmtId="164" fontId="0" fillId="0" borderId="0" xfId="2" applyFont="1" applyAlignment="1"/>
    <xf numFmtId="0" fontId="2" fillId="2" borderId="2" xfId="0" applyFont="1" applyFill="1" applyBorder="1" applyAlignment="1"/>
    <xf numFmtId="0" fontId="2" fillId="2" borderId="56" xfId="0" applyFont="1" applyFill="1" applyBorder="1" applyAlignment="1"/>
    <xf numFmtId="0" fontId="2" fillId="2" borderId="1" xfId="0" applyFont="1" applyFill="1" applyBorder="1" applyAlignment="1"/>
    <xf numFmtId="0" fontId="2" fillId="2" borderId="3" xfId="0" applyFont="1" applyFill="1" applyBorder="1" applyAlignment="1"/>
    <xf numFmtId="49" fontId="3" fillId="3" borderId="54" xfId="0" applyNumberFormat="1" applyFont="1" applyFill="1" applyBorder="1" applyAlignment="1">
      <alignment vertical="center" wrapText="1"/>
    </xf>
    <xf numFmtId="0" fontId="2" fillId="0" borderId="53" xfId="0" applyFont="1" applyBorder="1" applyAlignment="1">
      <alignment horizontal="left" vertical="center" wrapText="1"/>
    </xf>
    <xf numFmtId="0" fontId="2" fillId="2" borderId="55" xfId="0" applyFont="1" applyFill="1" applyBorder="1" applyAlignment="1"/>
    <xf numFmtId="49" fontId="4" fillId="3" borderId="5" xfId="0" applyNumberFormat="1" applyFont="1" applyFill="1" applyBorder="1" applyAlignment="1">
      <alignment wrapText="1"/>
    </xf>
    <xf numFmtId="0" fontId="4" fillId="4" borderId="58" xfId="0" applyFont="1" applyFill="1" applyBorder="1" applyAlignment="1">
      <alignment wrapText="1"/>
    </xf>
    <xf numFmtId="3" fontId="2" fillId="0" borderId="53" xfId="0" applyNumberFormat="1" applyFont="1" applyBorder="1"/>
    <xf numFmtId="49" fontId="2" fillId="2" borderId="54" xfId="0" applyNumberFormat="1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168" fontId="2" fillId="11" borderId="53" xfId="1" applyNumberFormat="1" applyFont="1" applyFill="1" applyBorder="1" applyAlignment="1">
      <alignment horizontal="right"/>
    </xf>
    <xf numFmtId="168" fontId="2" fillId="0" borderId="53" xfId="1" applyNumberFormat="1" applyFont="1" applyFill="1" applyBorder="1"/>
    <xf numFmtId="0" fontId="5" fillId="0" borderId="53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/>
    <xf numFmtId="0" fontId="2" fillId="2" borderId="58" xfId="0" applyFont="1" applyFill="1" applyBorder="1" applyAlignment="1"/>
    <xf numFmtId="0" fontId="2" fillId="11" borderId="53" xfId="0" applyFont="1" applyFill="1" applyBorder="1" applyAlignment="1">
      <alignment horizontal="right" wrapText="1"/>
    </xf>
    <xf numFmtId="0" fontId="2" fillId="11" borderId="53" xfId="0" applyFont="1" applyFill="1" applyBorder="1" applyAlignment="1">
      <alignment horizontal="right"/>
    </xf>
    <xf numFmtId="14" fontId="5" fillId="10" borderId="53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/>
    <xf numFmtId="0" fontId="2" fillId="2" borderId="58" xfId="0" applyFont="1" applyFill="1" applyBorder="1" applyAlignment="1"/>
    <xf numFmtId="0" fontId="2" fillId="2" borderId="6" xfId="0" applyFont="1" applyFill="1" applyBorder="1" applyAlignment="1">
      <alignment wrapText="1"/>
    </xf>
    <xf numFmtId="14" fontId="2" fillId="2" borderId="57" xfId="0" applyNumberFormat="1" applyFont="1" applyFill="1" applyBorder="1" applyAlignment="1"/>
    <xf numFmtId="0" fontId="2" fillId="2" borderId="7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3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wrapText="1"/>
    </xf>
    <xf numFmtId="0" fontId="5" fillId="0" borderId="53" xfId="0" applyFont="1" applyFill="1" applyBorder="1" applyAlignment="1">
      <alignment horizontal="center" wrapText="1"/>
    </xf>
    <xf numFmtId="168" fontId="5" fillId="0" borderId="53" xfId="1" applyNumberFormat="1" applyFont="1" applyFill="1" applyBorder="1" applyAlignment="1">
      <alignment horizontal="center" wrapText="1"/>
    </xf>
    <xf numFmtId="168" fontId="5" fillId="0" borderId="59" xfId="1" applyNumberFormat="1" applyFont="1" applyFill="1" applyBorder="1"/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3" fontId="4" fillId="3" borderId="13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3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60" xfId="0" applyNumberFormat="1" applyFont="1" applyFill="1" applyBorder="1" applyAlignment="1">
      <alignment horizontal="center" vertical="center"/>
    </xf>
    <xf numFmtId="49" fontId="3" fillId="3" borderId="60" xfId="0" applyNumberFormat="1" applyFont="1" applyFill="1" applyBorder="1" applyAlignment="1">
      <alignment horizontal="center" vertical="center" wrapText="1"/>
    </xf>
    <xf numFmtId="168" fontId="5" fillId="0" borderId="53" xfId="1" applyNumberFormat="1" applyFont="1" applyFill="1" applyBorder="1" applyAlignment="1">
      <alignment wrapText="1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wrapText="1"/>
    </xf>
    <xf numFmtId="0" fontId="5" fillId="0" borderId="59" xfId="0" applyFont="1" applyFill="1" applyBorder="1" applyAlignment="1">
      <alignment horizontal="center" wrapText="1"/>
    </xf>
    <xf numFmtId="168" fontId="5" fillId="0" borderId="59" xfId="1" applyNumberFormat="1" applyFont="1" applyFill="1" applyBorder="1" applyAlignment="1">
      <alignment horizontal="center" wrapText="1"/>
    </xf>
    <xf numFmtId="168" fontId="5" fillId="0" borderId="59" xfId="1" applyNumberFormat="1" applyFont="1" applyFill="1" applyBorder="1" applyAlignment="1">
      <alignment wrapText="1"/>
    </xf>
    <xf numFmtId="49" fontId="3" fillId="5" borderId="60" xfId="0" applyNumberFormat="1" applyFont="1" applyFill="1" applyBorder="1" applyAlignment="1">
      <alignment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49" fontId="3" fillId="3" borderId="53" xfId="0" applyNumberFormat="1" applyFont="1" applyFill="1" applyBorder="1" applyAlignment="1">
      <alignment horizontal="center" vertical="center" wrapText="1"/>
    </xf>
    <xf numFmtId="169" fontId="5" fillId="0" borderId="53" xfId="1" applyNumberFormat="1" applyFont="1" applyFill="1" applyBorder="1" applyAlignment="1">
      <alignment horizontal="left" wrapText="1"/>
    </xf>
    <xf numFmtId="0" fontId="2" fillId="2" borderId="22" xfId="0" applyFont="1" applyFill="1" applyBorder="1" applyAlignment="1"/>
    <xf numFmtId="0" fontId="2" fillId="2" borderId="22" xfId="0" applyFont="1" applyFill="1" applyBorder="1" applyAlignment="1">
      <alignment horizontal="center"/>
    </xf>
    <xf numFmtId="3" fontId="2" fillId="2" borderId="22" xfId="0" applyNumberFormat="1" applyFont="1" applyFill="1" applyBorder="1" applyAlignment="1"/>
    <xf numFmtId="49" fontId="3" fillId="5" borderId="53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49" fontId="3" fillId="3" borderId="53" xfId="0" applyNumberFormat="1" applyFont="1" applyFill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center" vertical="center"/>
    </xf>
    <xf numFmtId="3" fontId="5" fillId="0" borderId="53" xfId="0" applyNumberFormat="1" applyFont="1" applyBorder="1" applyAlignment="1">
      <alignment vertical="center"/>
    </xf>
    <xf numFmtId="49" fontId="4" fillId="3" borderId="53" xfId="0" applyNumberFormat="1" applyFont="1" applyFill="1" applyBorder="1" applyAlignment="1">
      <alignment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vertical="center"/>
    </xf>
    <xf numFmtId="3" fontId="4" fillId="3" borderId="53" xfId="0" applyNumberFormat="1" applyFont="1" applyFill="1" applyBorder="1" applyAlignment="1">
      <alignment vertical="center"/>
    </xf>
    <xf numFmtId="0" fontId="2" fillId="2" borderId="61" xfId="0" applyFont="1" applyFill="1" applyBorder="1" applyAlignment="1"/>
    <xf numFmtId="3" fontId="2" fillId="2" borderId="61" xfId="0" applyNumberFormat="1" applyFont="1" applyFill="1" applyBorder="1" applyAlignment="1"/>
    <xf numFmtId="49" fontId="3" fillId="5" borderId="23" xfId="0" applyNumberFormat="1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166" fontId="3" fillId="5" borderId="25" xfId="0" applyNumberFormat="1" applyFont="1" applyFill="1" applyBorder="1" applyAlignment="1">
      <alignment vertical="center"/>
    </xf>
    <xf numFmtId="49" fontId="3" fillId="3" borderId="26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166" fontId="3" fillId="3" borderId="27" xfId="0" applyNumberFormat="1" applyFont="1" applyFill="1" applyBorder="1" applyAlignment="1">
      <alignment vertical="center"/>
    </xf>
    <xf numFmtId="49" fontId="3" fillId="5" borderId="26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166" fontId="3" fillId="5" borderId="27" xfId="0" applyNumberFormat="1" applyFont="1" applyFill="1" applyBorder="1" applyAlignment="1">
      <alignment vertical="center"/>
    </xf>
    <xf numFmtId="49" fontId="3" fillId="5" borderId="28" xfId="0" applyNumberFormat="1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166" fontId="3" fillId="6" borderId="30" xfId="0" applyNumberFormat="1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166" fontId="3" fillId="2" borderId="19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2" fillId="2" borderId="42" xfId="0" applyFont="1" applyFill="1" applyBorder="1" applyAlignment="1"/>
    <xf numFmtId="0" fontId="2" fillId="2" borderId="43" xfId="0" applyFont="1" applyFill="1" applyBorder="1" applyAlignment="1"/>
    <xf numFmtId="49" fontId="2" fillId="2" borderId="44" xfId="0" applyNumberFormat="1" applyFont="1" applyFill="1" applyBorder="1" applyAlignment="1">
      <alignment vertical="center"/>
    </xf>
    <xf numFmtId="0" fontId="2" fillId="2" borderId="19" xfId="0" applyFont="1" applyFill="1" applyBorder="1" applyAlignment="1"/>
    <xf numFmtId="0" fontId="2" fillId="2" borderId="45" xfId="0" applyFont="1" applyFill="1" applyBorder="1" applyAlignment="1"/>
    <xf numFmtId="49" fontId="2" fillId="2" borderId="46" xfId="0" applyNumberFormat="1" applyFont="1" applyFill="1" applyBorder="1" applyAlignment="1">
      <alignment vertical="center"/>
    </xf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49" fontId="10" fillId="9" borderId="38" xfId="0" applyNumberFormat="1" applyFont="1" applyFill="1" applyBorder="1" applyAlignment="1">
      <alignment vertical="center"/>
    </xf>
    <xf numFmtId="0" fontId="8" fillId="9" borderId="39" xfId="0" applyFont="1" applyFill="1" applyBorder="1" applyAlignment="1">
      <alignment vertical="center"/>
    </xf>
    <xf numFmtId="0" fontId="2" fillId="9" borderId="40" xfId="0" applyFont="1" applyFill="1" applyBorder="1" applyAlignment="1"/>
    <xf numFmtId="0" fontId="2" fillId="7" borderId="19" xfId="0" applyFont="1" applyFill="1" applyBorder="1" applyAlignment="1"/>
    <xf numFmtId="49" fontId="8" fillId="8" borderId="31" xfId="0" applyNumberFormat="1" applyFont="1" applyFill="1" applyBorder="1" applyAlignment="1">
      <alignment vertical="center"/>
    </xf>
    <xf numFmtId="49" fontId="8" fillId="8" borderId="20" xfId="0" applyNumberFormat="1" applyFont="1" applyFill="1" applyBorder="1" applyAlignment="1">
      <alignment vertical="center"/>
    </xf>
    <xf numFmtId="49" fontId="2" fillId="8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9" fontId="2" fillId="2" borderId="34" xfId="0" applyNumberFormat="1" applyFont="1" applyFill="1" applyBorder="1" applyAlignment="1"/>
    <xf numFmtId="167" fontId="8" fillId="2" borderId="5" xfId="0" applyNumberFormat="1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49" fontId="8" fillId="8" borderId="35" xfId="0" applyNumberFormat="1" applyFont="1" applyFill="1" applyBorder="1" applyAlignment="1">
      <alignment vertical="center"/>
    </xf>
    <xf numFmtId="167" fontId="8" fillId="8" borderId="36" xfId="0" applyNumberFormat="1" applyFont="1" applyFill="1" applyBorder="1" applyAlignment="1">
      <alignment vertical="center"/>
    </xf>
    <xf numFmtId="9" fontId="8" fillId="8" borderId="37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3" fillId="9" borderId="18" xfId="0" applyFont="1" applyFill="1" applyBorder="1" applyAlignment="1">
      <alignment vertical="center"/>
    </xf>
    <xf numFmtId="49" fontId="10" fillId="9" borderId="19" xfId="0" applyNumberFormat="1" applyFont="1" applyFill="1" applyBorder="1" applyAlignment="1">
      <alignment vertical="center"/>
    </xf>
    <xf numFmtId="0" fontId="3" fillId="9" borderId="19" xfId="0" applyFont="1" applyFill="1" applyBorder="1" applyAlignment="1">
      <alignment vertical="center"/>
    </xf>
    <xf numFmtId="0" fontId="3" fillId="9" borderId="49" xfId="0" applyFont="1" applyFill="1" applyBorder="1" applyAlignment="1">
      <alignment vertical="center"/>
    </xf>
    <xf numFmtId="0" fontId="3" fillId="7" borderId="18" xfId="0" applyFont="1" applyFill="1" applyBorder="1" applyAlignment="1">
      <alignment vertical="center"/>
    </xf>
    <xf numFmtId="49" fontId="8" fillId="8" borderId="50" xfId="0" applyNumberFormat="1" applyFont="1" applyFill="1" applyBorder="1" applyAlignment="1">
      <alignment vertical="center"/>
    </xf>
    <xf numFmtId="164" fontId="8" fillId="8" borderId="51" xfId="2" applyFont="1" applyFill="1" applyBorder="1" applyAlignment="1">
      <alignment vertical="center"/>
    </xf>
    <xf numFmtId="164" fontId="8" fillId="8" borderId="52" xfId="2" applyFont="1" applyFill="1" applyBorder="1" applyAlignment="1">
      <alignment vertical="center"/>
    </xf>
    <xf numFmtId="0" fontId="8" fillId="7" borderId="19" xfId="0" applyFont="1" applyFill="1" applyBorder="1" applyAlignment="1">
      <alignment vertical="center"/>
    </xf>
    <xf numFmtId="166" fontId="8" fillId="2" borderId="19" xfId="0" applyNumberFormat="1" applyFont="1" applyFill="1" applyBorder="1" applyAlignment="1">
      <alignment vertical="center"/>
    </xf>
    <xf numFmtId="167" fontId="8" fillId="8" borderId="37" xfId="0" applyNumberFormat="1" applyFont="1" applyFill="1" applyBorder="1" applyAlignment="1">
      <alignment vertical="center"/>
    </xf>
    <xf numFmtId="0" fontId="2" fillId="0" borderId="0" xfId="0" applyNumberFormat="1" applyFont="1" applyAlignment="1"/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1866900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77"/>
  <sheetViews>
    <sheetView showGridLines="0" tabSelected="1" topLeftCell="A4" zoomScaleNormal="100" workbookViewId="0">
      <selection activeCell="Q41" sqref="Q41"/>
    </sheetView>
  </sheetViews>
  <sheetFormatPr baseColWidth="10" defaultColWidth="10.83203125" defaultRowHeight="11.25" customHeight="1" x14ac:dyDescent="0.2"/>
  <cols>
    <col min="1" max="1" width="4.5" style="1" customWidth="1"/>
    <col min="2" max="2" width="25" style="1" customWidth="1"/>
    <col min="3" max="3" width="23.5" style="1" customWidth="1"/>
    <col min="4" max="4" width="9.5" style="1" customWidth="1"/>
    <col min="5" max="5" width="35.5" style="1" customWidth="1"/>
    <col min="6" max="6" width="14.5" style="1" customWidth="1"/>
    <col min="7" max="7" width="15.5" style="1" customWidth="1"/>
    <col min="8" max="255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11"/>
      <c r="C8" s="12"/>
      <c r="D8" s="13"/>
      <c r="E8" s="14"/>
      <c r="F8" s="14"/>
      <c r="G8" s="12"/>
    </row>
    <row r="9" spans="1:7" ht="17.25" customHeight="1" x14ac:dyDescent="0.2">
      <c r="A9" s="3"/>
      <c r="B9" s="15" t="s">
        <v>0</v>
      </c>
      <c r="C9" s="16" t="s">
        <v>66</v>
      </c>
      <c r="D9" s="17"/>
      <c r="E9" s="18" t="s">
        <v>71</v>
      </c>
      <c r="F9" s="19"/>
      <c r="G9" s="20">
        <v>60000</v>
      </c>
    </row>
    <row r="10" spans="1:7" ht="15" customHeight="1" x14ac:dyDescent="0.2">
      <c r="A10" s="3"/>
      <c r="B10" s="21" t="s">
        <v>1</v>
      </c>
      <c r="C10" s="22" t="s">
        <v>67</v>
      </c>
      <c r="D10" s="17"/>
      <c r="E10" s="23" t="s">
        <v>2</v>
      </c>
      <c r="F10" s="24"/>
      <c r="G10" s="25" t="s">
        <v>70</v>
      </c>
    </row>
    <row r="11" spans="1:7" ht="14.25" customHeight="1" x14ac:dyDescent="0.2">
      <c r="A11" s="3"/>
      <c r="B11" s="21" t="s">
        <v>3</v>
      </c>
      <c r="C11" s="16" t="s">
        <v>68</v>
      </c>
      <c r="D11" s="17"/>
      <c r="E11" s="23" t="s">
        <v>88</v>
      </c>
      <c r="F11" s="24"/>
      <c r="G11" s="26">
        <v>69</v>
      </c>
    </row>
    <row r="12" spans="1:7" ht="15.75" customHeight="1" x14ac:dyDescent="0.2">
      <c r="A12" s="3"/>
      <c r="B12" s="21" t="s">
        <v>4</v>
      </c>
      <c r="C12" s="27" t="s">
        <v>58</v>
      </c>
      <c r="D12" s="17"/>
      <c r="E12" s="28" t="s">
        <v>5</v>
      </c>
      <c r="F12" s="29"/>
      <c r="G12" s="26">
        <f>(G11*G9)*1.19</f>
        <v>4926600</v>
      </c>
    </row>
    <row r="13" spans="1:7" ht="14.25" customHeight="1" x14ac:dyDescent="0.2">
      <c r="A13" s="3"/>
      <c r="B13" s="21" t="s">
        <v>6</v>
      </c>
      <c r="C13" s="27" t="s">
        <v>62</v>
      </c>
      <c r="D13" s="17"/>
      <c r="E13" s="23" t="s">
        <v>7</v>
      </c>
      <c r="F13" s="24"/>
      <c r="G13" s="30" t="s">
        <v>63</v>
      </c>
    </row>
    <row r="14" spans="1:7" ht="17.25" customHeight="1" x14ac:dyDescent="0.2">
      <c r="A14" s="3"/>
      <c r="B14" s="21" t="s">
        <v>8</v>
      </c>
      <c r="C14" s="16" t="s">
        <v>69</v>
      </c>
      <c r="D14" s="17"/>
      <c r="E14" s="23" t="s">
        <v>9</v>
      </c>
      <c r="F14" s="24"/>
      <c r="G14" s="31" t="s">
        <v>70</v>
      </c>
    </row>
    <row r="15" spans="1:7" ht="16.5" customHeight="1" x14ac:dyDescent="0.2">
      <c r="A15" s="3"/>
      <c r="B15" s="21" t="s">
        <v>10</v>
      </c>
      <c r="C15" s="32">
        <v>44742</v>
      </c>
      <c r="D15" s="17"/>
      <c r="E15" s="33" t="s">
        <v>11</v>
      </c>
      <c r="F15" s="34"/>
      <c r="G15" s="30" t="s">
        <v>87</v>
      </c>
    </row>
    <row r="16" spans="1:7" ht="12" customHeight="1" x14ac:dyDescent="0.2">
      <c r="A16" s="2"/>
      <c r="B16" s="35"/>
      <c r="C16" s="36"/>
      <c r="D16" s="14"/>
      <c r="E16" s="37"/>
      <c r="F16" s="37"/>
      <c r="G16" s="38"/>
    </row>
    <row r="17" spans="1:7" ht="12" customHeight="1" x14ac:dyDescent="0.2">
      <c r="A17" s="4"/>
      <c r="B17" s="39" t="s">
        <v>12</v>
      </c>
      <c r="C17" s="40"/>
      <c r="D17" s="40"/>
      <c r="E17" s="40"/>
      <c r="F17" s="40"/>
      <c r="G17" s="40"/>
    </row>
    <row r="18" spans="1:7" ht="12" customHeight="1" x14ac:dyDescent="0.2">
      <c r="A18" s="2"/>
      <c r="B18" s="41"/>
      <c r="C18" s="42"/>
      <c r="D18" s="42"/>
      <c r="E18" s="42"/>
      <c r="F18" s="43"/>
      <c r="G18" s="43"/>
    </row>
    <row r="19" spans="1:7" ht="12" customHeight="1" x14ac:dyDescent="0.2">
      <c r="A19" s="3"/>
      <c r="B19" s="44" t="s">
        <v>13</v>
      </c>
      <c r="C19" s="45"/>
      <c r="D19" s="46"/>
      <c r="E19" s="46"/>
      <c r="F19" s="46"/>
      <c r="G19" s="46"/>
    </row>
    <row r="20" spans="1:7" ht="24" customHeight="1" x14ac:dyDescent="0.2">
      <c r="A20" s="4"/>
      <c r="B20" s="47" t="s">
        <v>14</v>
      </c>
      <c r="C20" s="47" t="s">
        <v>15</v>
      </c>
      <c r="D20" s="47" t="s">
        <v>16</v>
      </c>
      <c r="E20" s="47" t="s">
        <v>17</v>
      </c>
      <c r="F20" s="47" t="s">
        <v>18</v>
      </c>
      <c r="G20" s="47" t="s">
        <v>19</v>
      </c>
    </row>
    <row r="21" spans="1:7" ht="12.75" customHeight="1" x14ac:dyDescent="0.2">
      <c r="A21" s="4"/>
      <c r="B21" s="48" t="s">
        <v>64</v>
      </c>
      <c r="C21" s="49" t="s">
        <v>20</v>
      </c>
      <c r="D21" s="49">
        <v>3</v>
      </c>
      <c r="E21" s="48" t="s">
        <v>92</v>
      </c>
      <c r="F21" s="50">
        <v>120000</v>
      </c>
      <c r="G21" s="51">
        <f t="shared" ref="G21:G22" si="0">F21*D21</f>
        <v>360000</v>
      </c>
    </row>
    <row r="22" spans="1:7" ht="12.75" customHeight="1" x14ac:dyDescent="0.2">
      <c r="A22" s="4"/>
      <c r="B22" s="48" t="s">
        <v>72</v>
      </c>
      <c r="C22" s="49" t="s">
        <v>20</v>
      </c>
      <c r="D22" s="49">
        <v>1</v>
      </c>
      <c r="E22" s="48" t="s">
        <v>92</v>
      </c>
      <c r="F22" s="50">
        <v>25000</v>
      </c>
      <c r="G22" s="51">
        <f t="shared" si="0"/>
        <v>25000</v>
      </c>
    </row>
    <row r="23" spans="1:7" ht="12.75" customHeight="1" x14ac:dyDescent="0.2">
      <c r="A23" s="4"/>
      <c r="B23" s="52" t="s">
        <v>21</v>
      </c>
      <c r="C23" s="53"/>
      <c r="D23" s="53"/>
      <c r="E23" s="53"/>
      <c r="F23" s="54"/>
      <c r="G23" s="55">
        <f>SUM(G19:G22)</f>
        <v>385000</v>
      </c>
    </row>
    <row r="24" spans="1:7" ht="12" customHeight="1" x14ac:dyDescent="0.2">
      <c r="A24" s="2"/>
      <c r="B24" s="41"/>
      <c r="C24" s="43"/>
      <c r="D24" s="43"/>
      <c r="E24" s="43"/>
      <c r="F24" s="56"/>
      <c r="G24" s="56"/>
    </row>
    <row r="25" spans="1:7" ht="12" customHeight="1" x14ac:dyDescent="0.2">
      <c r="A25" s="3"/>
      <c r="B25" s="57" t="s">
        <v>22</v>
      </c>
      <c r="C25" s="58"/>
      <c r="D25" s="59"/>
      <c r="E25" s="59"/>
      <c r="F25" s="60"/>
      <c r="G25" s="60"/>
    </row>
    <row r="26" spans="1:7" ht="24" customHeight="1" x14ac:dyDescent="0.2">
      <c r="A26" s="3"/>
      <c r="B26" s="61" t="s">
        <v>14</v>
      </c>
      <c r="C26" s="62" t="s">
        <v>15</v>
      </c>
      <c r="D26" s="62" t="s">
        <v>16</v>
      </c>
      <c r="E26" s="61" t="s">
        <v>17</v>
      </c>
      <c r="F26" s="62" t="s">
        <v>18</v>
      </c>
      <c r="G26" s="61" t="s">
        <v>19</v>
      </c>
    </row>
    <row r="27" spans="1:7" ht="12" customHeight="1" x14ac:dyDescent="0.2">
      <c r="A27" s="6"/>
      <c r="B27" s="48" t="s">
        <v>65</v>
      </c>
      <c r="C27" s="49" t="s">
        <v>57</v>
      </c>
      <c r="D27" s="49">
        <v>2</v>
      </c>
      <c r="E27" s="48" t="s">
        <v>73</v>
      </c>
      <c r="F27" s="50">
        <v>25000</v>
      </c>
      <c r="G27" s="63">
        <f>F27*D27</f>
        <v>50000</v>
      </c>
    </row>
    <row r="28" spans="1:7" ht="11.25" customHeight="1" x14ac:dyDescent="0.2">
      <c r="A28" s="6"/>
      <c r="B28" s="48" t="s">
        <v>59</v>
      </c>
      <c r="C28" s="49" t="s">
        <v>57</v>
      </c>
      <c r="D28" s="49">
        <v>5</v>
      </c>
      <c r="E28" s="48" t="s">
        <v>73</v>
      </c>
      <c r="F28" s="50">
        <v>25000</v>
      </c>
      <c r="G28" s="63">
        <f>F28*D28</f>
        <v>125000</v>
      </c>
    </row>
    <row r="29" spans="1:7" ht="11.25" customHeight="1" x14ac:dyDescent="0.2">
      <c r="A29" s="6"/>
      <c r="B29" s="48" t="s">
        <v>26</v>
      </c>
      <c r="C29" s="49" t="s">
        <v>57</v>
      </c>
      <c r="D29" s="49">
        <v>4</v>
      </c>
      <c r="E29" s="48" t="s">
        <v>73</v>
      </c>
      <c r="F29" s="50">
        <v>25000</v>
      </c>
      <c r="G29" s="63">
        <f>F29*D29</f>
        <v>100000</v>
      </c>
    </row>
    <row r="30" spans="1:7" ht="12" customHeight="1" x14ac:dyDescent="0.2">
      <c r="A30" s="3"/>
      <c r="B30" s="48" t="s">
        <v>60</v>
      </c>
      <c r="C30" s="49" t="s">
        <v>57</v>
      </c>
      <c r="D30" s="49">
        <v>5</v>
      </c>
      <c r="E30" s="48" t="s">
        <v>73</v>
      </c>
      <c r="F30" s="50">
        <v>25000</v>
      </c>
      <c r="G30" s="63">
        <f>F30*D30</f>
        <v>125000</v>
      </c>
    </row>
    <row r="31" spans="1:7" ht="12" customHeight="1" x14ac:dyDescent="0.2">
      <c r="A31" s="3"/>
      <c r="B31" s="64" t="s">
        <v>23</v>
      </c>
      <c r="C31" s="65"/>
      <c r="D31" s="65"/>
      <c r="E31" s="65"/>
      <c r="F31" s="66"/>
      <c r="G31" s="55">
        <f>SUM(G27:G30)</f>
        <v>400000</v>
      </c>
    </row>
    <row r="32" spans="1:7" ht="12" customHeight="1" x14ac:dyDescent="0.2">
      <c r="A32" s="2"/>
      <c r="B32" s="67"/>
      <c r="C32" s="68"/>
      <c r="D32" s="68"/>
      <c r="E32" s="68"/>
      <c r="F32" s="69"/>
      <c r="G32" s="69"/>
    </row>
    <row r="33" spans="1:11" ht="12" customHeight="1" x14ac:dyDescent="0.2">
      <c r="A33" s="3"/>
      <c r="B33" s="57" t="s">
        <v>24</v>
      </c>
      <c r="C33" s="58"/>
      <c r="D33" s="59"/>
      <c r="E33" s="59"/>
      <c r="F33" s="60"/>
      <c r="G33" s="60"/>
    </row>
    <row r="34" spans="1:11" ht="24" customHeight="1" x14ac:dyDescent="0.2">
      <c r="A34" s="3"/>
      <c r="B34" s="70" t="s">
        <v>14</v>
      </c>
      <c r="C34" s="70" t="s">
        <v>15</v>
      </c>
      <c r="D34" s="70" t="s">
        <v>16</v>
      </c>
      <c r="E34" s="70" t="s">
        <v>17</v>
      </c>
      <c r="F34" s="71" t="s">
        <v>18</v>
      </c>
      <c r="G34" s="70" t="s">
        <v>19</v>
      </c>
    </row>
    <row r="35" spans="1:11" ht="12.75" customHeight="1" x14ac:dyDescent="0.2">
      <c r="A35" s="4"/>
      <c r="B35" s="72" t="s">
        <v>72</v>
      </c>
      <c r="C35" s="73" t="s">
        <v>25</v>
      </c>
      <c r="D35" s="73">
        <v>0.2</v>
      </c>
      <c r="E35" s="48" t="s">
        <v>73</v>
      </c>
      <c r="F35" s="74">
        <v>476000</v>
      </c>
      <c r="G35" s="75">
        <f t="shared" ref="G35:G37" si="1">((F35*D35)*0.19)+(F35*D35)</f>
        <v>113288</v>
      </c>
    </row>
    <row r="36" spans="1:11" ht="12.75" customHeight="1" x14ac:dyDescent="0.2">
      <c r="A36" s="4"/>
      <c r="B36" s="72" t="s">
        <v>26</v>
      </c>
      <c r="C36" s="73" t="s">
        <v>25</v>
      </c>
      <c r="D36" s="73">
        <v>0.1</v>
      </c>
      <c r="E36" s="48" t="s">
        <v>73</v>
      </c>
      <c r="F36" s="74">
        <v>160000</v>
      </c>
      <c r="G36" s="75">
        <f t="shared" si="1"/>
        <v>19040</v>
      </c>
    </row>
    <row r="37" spans="1:11" ht="12.75" customHeight="1" x14ac:dyDescent="0.2">
      <c r="A37" s="4"/>
      <c r="B37" s="72" t="s">
        <v>65</v>
      </c>
      <c r="C37" s="73" t="s">
        <v>25</v>
      </c>
      <c r="D37" s="73">
        <v>0.1</v>
      </c>
      <c r="E37" s="48" t="s">
        <v>73</v>
      </c>
      <c r="F37" s="74">
        <v>160000</v>
      </c>
      <c r="G37" s="75">
        <f t="shared" si="1"/>
        <v>19040</v>
      </c>
    </row>
    <row r="38" spans="1:11" ht="12.75" customHeight="1" x14ac:dyDescent="0.2">
      <c r="A38" s="3"/>
      <c r="B38" s="64" t="s">
        <v>27</v>
      </c>
      <c r="C38" s="65"/>
      <c r="D38" s="65"/>
      <c r="E38" s="65"/>
      <c r="F38" s="66"/>
      <c r="G38" s="55">
        <f>SUM(G35:G37)</f>
        <v>151368</v>
      </c>
    </row>
    <row r="39" spans="1:11" ht="12" customHeight="1" x14ac:dyDescent="0.2">
      <c r="A39" s="2"/>
      <c r="B39" s="67"/>
      <c r="C39" s="68"/>
      <c r="D39" s="68"/>
      <c r="E39" s="68"/>
      <c r="F39" s="69"/>
      <c r="G39" s="69"/>
    </row>
    <row r="40" spans="1:11" ht="12" customHeight="1" x14ac:dyDescent="0.2">
      <c r="A40" s="3"/>
      <c r="B40" s="76" t="s">
        <v>28</v>
      </c>
      <c r="C40" s="77"/>
      <c r="D40" s="78"/>
      <c r="E40" s="78"/>
      <c r="F40" s="79"/>
      <c r="G40" s="79"/>
    </row>
    <row r="41" spans="1:11" ht="24" customHeight="1" x14ac:dyDescent="0.2">
      <c r="A41" s="6"/>
      <c r="B41" s="80" t="s">
        <v>29</v>
      </c>
      <c r="C41" s="80" t="s">
        <v>30</v>
      </c>
      <c r="D41" s="80" t="s">
        <v>31</v>
      </c>
      <c r="E41" s="80" t="s">
        <v>17</v>
      </c>
      <c r="F41" s="80" t="s">
        <v>18</v>
      </c>
      <c r="G41" s="80" t="s">
        <v>19</v>
      </c>
      <c r="K41" s="7"/>
    </row>
    <row r="42" spans="1:11" ht="12.75" customHeight="1" x14ac:dyDescent="0.2">
      <c r="A42" s="4"/>
      <c r="B42" s="48" t="s">
        <v>74</v>
      </c>
      <c r="C42" s="49" t="s">
        <v>61</v>
      </c>
      <c r="D42" s="81">
        <v>60000</v>
      </c>
      <c r="E42" s="48" t="s">
        <v>73</v>
      </c>
      <c r="F42" s="50">
        <v>22</v>
      </c>
      <c r="G42" s="63">
        <f t="shared" ref="G42:G47" si="2">((F42*D42)*0.19)+(F42*D42)</f>
        <v>1570800</v>
      </c>
      <c r="I42" s="10"/>
      <c r="J42" s="9"/>
      <c r="K42" s="9"/>
    </row>
    <row r="43" spans="1:11" ht="12.75" customHeight="1" x14ac:dyDescent="0.2">
      <c r="A43" s="4"/>
      <c r="B43" s="48" t="s">
        <v>75</v>
      </c>
      <c r="C43" s="49" t="s">
        <v>80</v>
      </c>
      <c r="D43" s="81">
        <v>50</v>
      </c>
      <c r="E43" s="48" t="s">
        <v>83</v>
      </c>
      <c r="F43" s="50">
        <v>9975</v>
      </c>
      <c r="G43" s="63">
        <f t="shared" si="2"/>
        <v>593512.5</v>
      </c>
      <c r="I43" s="10"/>
      <c r="J43" s="9"/>
      <c r="K43" s="9"/>
    </row>
    <row r="44" spans="1:11" ht="12.75" customHeight="1" x14ac:dyDescent="0.2">
      <c r="A44" s="4"/>
      <c r="B44" s="48" t="s">
        <v>76</v>
      </c>
      <c r="C44" s="49" t="s">
        <v>80</v>
      </c>
      <c r="D44" s="81">
        <v>30</v>
      </c>
      <c r="E44" s="48" t="s">
        <v>83</v>
      </c>
      <c r="F44" s="50">
        <v>10939</v>
      </c>
      <c r="G44" s="63">
        <f t="shared" si="2"/>
        <v>390522.3</v>
      </c>
      <c r="I44" s="10"/>
      <c r="J44" s="9"/>
      <c r="K44" s="9"/>
    </row>
    <row r="45" spans="1:11" ht="12.75" customHeight="1" x14ac:dyDescent="0.2">
      <c r="A45" s="4"/>
      <c r="B45" s="48" t="s">
        <v>77</v>
      </c>
      <c r="C45" s="49" t="s">
        <v>81</v>
      </c>
      <c r="D45" s="81">
        <v>4</v>
      </c>
      <c r="E45" s="48" t="s">
        <v>83</v>
      </c>
      <c r="F45" s="50">
        <v>4702</v>
      </c>
      <c r="G45" s="63">
        <f t="shared" si="2"/>
        <v>22381.52</v>
      </c>
      <c r="I45" s="10"/>
      <c r="J45" s="9"/>
      <c r="K45" s="9"/>
    </row>
    <row r="46" spans="1:11" ht="12.75" customHeight="1" x14ac:dyDescent="0.2">
      <c r="A46" s="4"/>
      <c r="B46" s="48" t="s">
        <v>78</v>
      </c>
      <c r="C46" s="49" t="s">
        <v>82</v>
      </c>
      <c r="D46" s="81">
        <v>3</v>
      </c>
      <c r="E46" s="48" t="s">
        <v>83</v>
      </c>
      <c r="F46" s="50">
        <v>6502</v>
      </c>
      <c r="G46" s="63">
        <f t="shared" si="2"/>
        <v>23212.14</v>
      </c>
      <c r="I46" s="10"/>
      <c r="J46" s="9"/>
      <c r="K46" s="9"/>
    </row>
    <row r="47" spans="1:11" ht="12.75" customHeight="1" x14ac:dyDescent="0.2">
      <c r="A47" s="4"/>
      <c r="B47" s="48" t="s">
        <v>79</v>
      </c>
      <c r="C47" s="49" t="s">
        <v>81</v>
      </c>
      <c r="D47" s="81">
        <v>1</v>
      </c>
      <c r="E47" s="48" t="s">
        <v>83</v>
      </c>
      <c r="F47" s="50">
        <v>51193</v>
      </c>
      <c r="G47" s="63">
        <f t="shared" si="2"/>
        <v>60919.67</v>
      </c>
      <c r="I47" s="10"/>
      <c r="J47" s="9"/>
      <c r="K47" s="9"/>
    </row>
    <row r="48" spans="1:11" ht="13.5" customHeight="1" x14ac:dyDescent="0.2">
      <c r="A48" s="3"/>
      <c r="B48" s="64" t="s">
        <v>32</v>
      </c>
      <c r="C48" s="65"/>
      <c r="D48" s="65"/>
      <c r="E48" s="65"/>
      <c r="F48" s="66"/>
      <c r="G48" s="55">
        <f>SUM(G42:G47)</f>
        <v>2661348.13</v>
      </c>
    </row>
    <row r="49" spans="1:11" ht="12" customHeight="1" x14ac:dyDescent="0.2">
      <c r="A49" s="2"/>
      <c r="B49" s="82"/>
      <c r="C49" s="82"/>
      <c r="D49" s="82"/>
      <c r="E49" s="83"/>
      <c r="F49" s="84"/>
      <c r="G49" s="84"/>
    </row>
    <row r="50" spans="1:11" ht="12" customHeight="1" x14ac:dyDescent="0.2">
      <c r="A50" s="6"/>
      <c r="B50" s="85" t="s">
        <v>33</v>
      </c>
      <c r="C50" s="86"/>
      <c r="D50" s="86"/>
      <c r="E50" s="86"/>
      <c r="F50" s="87"/>
      <c r="G50" s="87"/>
    </row>
    <row r="51" spans="1:11" ht="24" customHeight="1" x14ac:dyDescent="0.2">
      <c r="A51" s="6"/>
      <c r="B51" s="88" t="s">
        <v>34</v>
      </c>
      <c r="C51" s="80" t="s">
        <v>30</v>
      </c>
      <c r="D51" s="80" t="s">
        <v>31</v>
      </c>
      <c r="E51" s="88" t="s">
        <v>17</v>
      </c>
      <c r="F51" s="80" t="s">
        <v>18</v>
      </c>
      <c r="G51" s="88" t="s">
        <v>19</v>
      </c>
    </row>
    <row r="52" spans="1:11" ht="12.75" customHeight="1" x14ac:dyDescent="0.2">
      <c r="A52" s="6"/>
      <c r="B52" s="89" t="s">
        <v>84</v>
      </c>
      <c r="C52" s="90" t="s">
        <v>85</v>
      </c>
      <c r="D52" s="91">
        <v>1000</v>
      </c>
      <c r="E52" s="90" t="s">
        <v>86</v>
      </c>
      <c r="F52" s="92">
        <v>300</v>
      </c>
      <c r="G52" s="63">
        <f t="shared" ref="G52" si="3">((F52*D52)*0.19)+(F52*D52)</f>
        <v>357000</v>
      </c>
      <c r="I52" s="8"/>
      <c r="J52" s="9"/>
      <c r="K52" s="9"/>
    </row>
    <row r="53" spans="1:11" ht="13.5" customHeight="1" x14ac:dyDescent="0.2">
      <c r="A53" s="6"/>
      <c r="B53" s="93" t="s">
        <v>35</v>
      </c>
      <c r="C53" s="94"/>
      <c r="D53" s="94"/>
      <c r="E53" s="94"/>
      <c r="F53" s="95"/>
      <c r="G53" s="96">
        <f>SUM(G52:G52)</f>
        <v>357000</v>
      </c>
    </row>
    <row r="54" spans="1:11" ht="12" customHeight="1" x14ac:dyDescent="0.2">
      <c r="A54" s="2"/>
      <c r="B54" s="97"/>
      <c r="C54" s="97"/>
      <c r="D54" s="97"/>
      <c r="E54" s="97"/>
      <c r="F54" s="98"/>
      <c r="G54" s="98"/>
    </row>
    <row r="55" spans="1:11" ht="12" customHeight="1" x14ac:dyDescent="0.2">
      <c r="A55" s="6"/>
      <c r="B55" s="99" t="s">
        <v>36</v>
      </c>
      <c r="C55" s="100"/>
      <c r="D55" s="100"/>
      <c r="E55" s="100"/>
      <c r="F55" s="100"/>
      <c r="G55" s="101">
        <f>G23+G31+G38+G48+G53</f>
        <v>3954716.13</v>
      </c>
    </row>
    <row r="56" spans="1:11" ht="12" customHeight="1" x14ac:dyDescent="0.2">
      <c r="A56" s="6"/>
      <c r="B56" s="102" t="s">
        <v>37</v>
      </c>
      <c r="C56" s="103"/>
      <c r="D56" s="103"/>
      <c r="E56" s="103"/>
      <c r="F56" s="103"/>
      <c r="G56" s="104">
        <f>G55*0.05</f>
        <v>197735.80650000001</v>
      </c>
    </row>
    <row r="57" spans="1:11" ht="12" customHeight="1" x14ac:dyDescent="0.2">
      <c r="A57" s="6"/>
      <c r="B57" s="105" t="s">
        <v>38</v>
      </c>
      <c r="C57" s="106"/>
      <c r="D57" s="106"/>
      <c r="E57" s="106"/>
      <c r="F57" s="106"/>
      <c r="G57" s="107">
        <f>G56+G55</f>
        <v>4152451.9364999998</v>
      </c>
    </row>
    <row r="58" spans="1:11" ht="12" customHeight="1" x14ac:dyDescent="0.2">
      <c r="A58" s="6"/>
      <c r="B58" s="102" t="s">
        <v>39</v>
      </c>
      <c r="C58" s="103"/>
      <c r="D58" s="103"/>
      <c r="E58" s="103"/>
      <c r="F58" s="103"/>
      <c r="G58" s="104">
        <f>G12</f>
        <v>4926600</v>
      </c>
    </row>
    <row r="59" spans="1:11" ht="17" customHeight="1" x14ac:dyDescent="0.2">
      <c r="A59" s="6"/>
      <c r="B59" s="108" t="s">
        <v>40</v>
      </c>
      <c r="C59" s="109"/>
      <c r="D59" s="109"/>
      <c r="E59" s="109"/>
      <c r="F59" s="109"/>
      <c r="G59" s="110">
        <f>G58-G57</f>
        <v>774148.06350000016</v>
      </c>
    </row>
    <row r="60" spans="1:11" ht="12" customHeight="1" x14ac:dyDescent="0.2">
      <c r="A60" s="6"/>
      <c r="B60" s="111" t="s">
        <v>93</v>
      </c>
      <c r="C60" s="112"/>
      <c r="D60" s="112"/>
      <c r="E60" s="112"/>
      <c r="F60" s="112"/>
      <c r="G60" s="113"/>
    </row>
    <row r="61" spans="1:11" ht="12.75" customHeight="1" thickBot="1" x14ac:dyDescent="0.25">
      <c r="A61" s="6"/>
      <c r="B61" s="114"/>
      <c r="C61" s="112"/>
      <c r="D61" s="112"/>
      <c r="E61" s="112"/>
      <c r="F61" s="112"/>
      <c r="G61" s="113"/>
    </row>
    <row r="62" spans="1:11" ht="12" customHeight="1" x14ac:dyDescent="0.2">
      <c r="A62" s="6"/>
      <c r="B62" s="115" t="s">
        <v>94</v>
      </c>
      <c r="C62" s="116"/>
      <c r="D62" s="116"/>
      <c r="E62" s="116"/>
      <c r="F62" s="117"/>
      <c r="G62" s="113"/>
    </row>
    <row r="63" spans="1:11" ht="12" customHeight="1" x14ac:dyDescent="0.2">
      <c r="A63" s="6"/>
      <c r="B63" s="118" t="s">
        <v>41</v>
      </c>
      <c r="C63" s="119"/>
      <c r="D63" s="119"/>
      <c r="E63" s="119"/>
      <c r="F63" s="120"/>
      <c r="G63" s="113"/>
    </row>
    <row r="64" spans="1:11" ht="12" customHeight="1" x14ac:dyDescent="0.2">
      <c r="A64" s="6"/>
      <c r="B64" s="118" t="s">
        <v>42</v>
      </c>
      <c r="C64" s="119"/>
      <c r="D64" s="119"/>
      <c r="E64" s="119"/>
      <c r="F64" s="120"/>
      <c r="G64" s="113"/>
    </row>
    <row r="65" spans="1:7" ht="12" customHeight="1" x14ac:dyDescent="0.2">
      <c r="A65" s="6"/>
      <c r="B65" s="118" t="s">
        <v>43</v>
      </c>
      <c r="C65" s="119"/>
      <c r="D65" s="119"/>
      <c r="E65" s="119"/>
      <c r="F65" s="120"/>
      <c r="G65" s="113"/>
    </row>
    <row r="66" spans="1:7" ht="12" customHeight="1" x14ac:dyDescent="0.2">
      <c r="A66" s="6"/>
      <c r="B66" s="118" t="s">
        <v>44</v>
      </c>
      <c r="C66" s="119"/>
      <c r="D66" s="119"/>
      <c r="E66" s="119"/>
      <c r="F66" s="120"/>
      <c r="G66" s="113"/>
    </row>
    <row r="67" spans="1:7" ht="12" customHeight="1" x14ac:dyDescent="0.2">
      <c r="A67" s="6"/>
      <c r="B67" s="118" t="s">
        <v>45</v>
      </c>
      <c r="C67" s="119"/>
      <c r="D67" s="119"/>
      <c r="E67" s="119"/>
      <c r="F67" s="120"/>
      <c r="G67" s="113"/>
    </row>
    <row r="68" spans="1:7" ht="12.75" customHeight="1" thickBot="1" x14ac:dyDescent="0.25">
      <c r="A68" s="6"/>
      <c r="B68" s="121" t="s">
        <v>46</v>
      </c>
      <c r="C68" s="122"/>
      <c r="D68" s="122"/>
      <c r="E68" s="122"/>
      <c r="F68" s="123"/>
      <c r="G68" s="113"/>
    </row>
    <row r="69" spans="1:7" ht="12.75" customHeight="1" x14ac:dyDescent="0.2">
      <c r="A69" s="6"/>
      <c r="B69" s="114"/>
      <c r="C69" s="119"/>
      <c r="D69" s="119"/>
      <c r="E69" s="119"/>
      <c r="F69" s="119"/>
      <c r="G69" s="113"/>
    </row>
    <row r="70" spans="1:7" ht="15" customHeight="1" thickBot="1" x14ac:dyDescent="0.25">
      <c r="A70" s="6"/>
      <c r="B70" s="124" t="s">
        <v>47</v>
      </c>
      <c r="C70" s="125"/>
      <c r="D70" s="126"/>
      <c r="E70" s="127"/>
      <c r="F70" s="127"/>
      <c r="G70" s="113"/>
    </row>
    <row r="71" spans="1:7" ht="12" customHeight="1" x14ac:dyDescent="0.2">
      <c r="A71" s="6"/>
      <c r="B71" s="128" t="s">
        <v>34</v>
      </c>
      <c r="C71" s="129" t="s">
        <v>48</v>
      </c>
      <c r="D71" s="130" t="s">
        <v>49</v>
      </c>
      <c r="E71" s="127"/>
      <c r="F71" s="127"/>
      <c r="G71" s="113"/>
    </row>
    <row r="72" spans="1:7" ht="12" customHeight="1" x14ac:dyDescent="0.2">
      <c r="A72" s="6"/>
      <c r="B72" s="131" t="s">
        <v>50</v>
      </c>
      <c r="C72" s="132">
        <f>+G23</f>
        <v>385000</v>
      </c>
      <c r="D72" s="133">
        <f>(C72/C78)</f>
        <v>9.2716304941630967E-2</v>
      </c>
      <c r="E72" s="127"/>
      <c r="F72" s="127"/>
      <c r="G72" s="113"/>
    </row>
    <row r="73" spans="1:7" ht="12" customHeight="1" x14ac:dyDescent="0.2">
      <c r="A73" s="6"/>
      <c r="B73" s="131" t="s">
        <v>51</v>
      </c>
      <c r="C73" s="132">
        <f>+G31</f>
        <v>400000</v>
      </c>
      <c r="D73" s="133">
        <f>+C73/C78</f>
        <v>9.6328628510785413E-2</v>
      </c>
      <c r="E73" s="127"/>
      <c r="F73" s="127"/>
      <c r="G73" s="113"/>
    </row>
    <row r="74" spans="1:7" ht="12" customHeight="1" x14ac:dyDescent="0.2">
      <c r="A74" s="6"/>
      <c r="B74" s="131" t="s">
        <v>52</v>
      </c>
      <c r="C74" s="132">
        <f>+G38</f>
        <v>151368</v>
      </c>
      <c r="D74" s="133">
        <f>(C74/C78)</f>
        <v>3.6452679601051419E-2</v>
      </c>
      <c r="E74" s="127"/>
      <c r="F74" s="127"/>
      <c r="G74" s="113"/>
    </row>
    <row r="75" spans="1:7" ht="12" customHeight="1" x14ac:dyDescent="0.2">
      <c r="A75" s="6"/>
      <c r="B75" s="131" t="s">
        <v>29</v>
      </c>
      <c r="C75" s="132">
        <f>+G48</f>
        <v>2661348.13</v>
      </c>
      <c r="D75" s="133">
        <f>(C75/C78)</f>
        <v>0.64091003838160865</v>
      </c>
      <c r="E75" s="127"/>
      <c r="F75" s="127"/>
      <c r="G75" s="113"/>
    </row>
    <row r="76" spans="1:7" ht="12" customHeight="1" x14ac:dyDescent="0.2">
      <c r="A76" s="6"/>
      <c r="B76" s="131" t="s">
        <v>53</v>
      </c>
      <c r="C76" s="134">
        <f>+G53</f>
        <v>357000</v>
      </c>
      <c r="D76" s="133">
        <f>(C76/C78)</f>
        <v>8.5973300945875991E-2</v>
      </c>
      <c r="E76" s="135"/>
      <c r="F76" s="135"/>
      <c r="G76" s="113"/>
    </row>
    <row r="77" spans="1:7" ht="12" customHeight="1" x14ac:dyDescent="0.2">
      <c r="A77" s="6"/>
      <c r="B77" s="131" t="s">
        <v>54</v>
      </c>
      <c r="C77" s="134">
        <f>+G56</f>
        <v>197735.80650000001</v>
      </c>
      <c r="D77" s="133">
        <f>(C77/C78)</f>
        <v>4.7619047619047623E-2</v>
      </c>
      <c r="E77" s="135"/>
      <c r="F77" s="135"/>
      <c r="G77" s="113"/>
    </row>
    <row r="78" spans="1:7" ht="12.75" customHeight="1" thickBot="1" x14ac:dyDescent="0.25">
      <c r="A78" s="6"/>
      <c r="B78" s="136" t="s">
        <v>55</v>
      </c>
      <c r="C78" s="137">
        <f>SUM(C72:C77)</f>
        <v>4152451.9364999998</v>
      </c>
      <c r="D78" s="138">
        <f>SUM(D72:D77)</f>
        <v>1</v>
      </c>
      <c r="E78" s="135"/>
      <c r="F78" s="135"/>
      <c r="G78" s="113"/>
    </row>
    <row r="79" spans="1:7" ht="12" customHeight="1" x14ac:dyDescent="0.2">
      <c r="A79" s="6"/>
      <c r="B79" s="114"/>
      <c r="C79" s="112"/>
      <c r="D79" s="112"/>
      <c r="E79" s="112"/>
      <c r="F79" s="112"/>
      <c r="G79" s="113"/>
    </row>
    <row r="80" spans="1:7" ht="12.75" customHeight="1" x14ac:dyDescent="0.2">
      <c r="A80" s="6"/>
      <c r="B80" s="139"/>
      <c r="C80" s="112"/>
      <c r="D80" s="112"/>
      <c r="E80" s="112"/>
      <c r="F80" s="112"/>
      <c r="G80" s="113"/>
    </row>
    <row r="81" spans="1:7" ht="12" customHeight="1" thickBot="1" x14ac:dyDescent="0.25">
      <c r="A81" s="5"/>
      <c r="B81" s="140"/>
      <c r="C81" s="141" t="s">
        <v>89</v>
      </c>
      <c r="D81" s="142"/>
      <c r="E81" s="143"/>
      <c r="F81" s="144"/>
      <c r="G81" s="113"/>
    </row>
    <row r="82" spans="1:7" ht="12" customHeight="1" x14ac:dyDescent="0.2">
      <c r="A82" s="6"/>
      <c r="B82" s="145" t="s">
        <v>90</v>
      </c>
      <c r="C82" s="146">
        <v>45000</v>
      </c>
      <c r="D82" s="146">
        <v>50000</v>
      </c>
      <c r="E82" s="147">
        <v>60000</v>
      </c>
      <c r="F82" s="148"/>
      <c r="G82" s="149"/>
    </row>
    <row r="83" spans="1:7" ht="12.75" customHeight="1" thickBot="1" x14ac:dyDescent="0.25">
      <c r="A83" s="6"/>
      <c r="B83" s="136" t="s">
        <v>91</v>
      </c>
      <c r="C83" s="137">
        <f>+G57/C82</f>
        <v>92.276709699999998</v>
      </c>
      <c r="D83" s="137">
        <f>+G57/D82</f>
        <v>83.049038729999992</v>
      </c>
      <c r="E83" s="150">
        <f>+G57/E82</f>
        <v>69.207532274999991</v>
      </c>
      <c r="F83" s="148"/>
      <c r="G83" s="149"/>
    </row>
    <row r="84" spans="1:7" ht="15.5" customHeight="1" x14ac:dyDescent="0.2">
      <c r="A84" s="6"/>
      <c r="B84" s="111" t="s">
        <v>56</v>
      </c>
      <c r="C84" s="119"/>
      <c r="D84" s="119"/>
      <c r="E84" s="119"/>
      <c r="F84" s="119"/>
      <c r="G84" s="119"/>
    </row>
    <row r="85" spans="1:7" ht="11.25" customHeight="1" x14ac:dyDescent="0.2">
      <c r="B85" s="151"/>
      <c r="C85" s="151"/>
      <c r="D85" s="151"/>
      <c r="E85" s="151"/>
      <c r="F85" s="151"/>
      <c r="G85" s="151"/>
    </row>
    <row r="86" spans="1:7" ht="11.25" customHeight="1" x14ac:dyDescent="0.2">
      <c r="B86" s="151"/>
      <c r="C86" s="151"/>
      <c r="D86" s="151"/>
      <c r="E86" s="151"/>
      <c r="F86" s="151"/>
      <c r="G86" s="151"/>
    </row>
    <row r="87" spans="1:7" ht="11.25" customHeight="1" x14ac:dyDescent="0.2">
      <c r="B87" s="151"/>
      <c r="C87" s="151"/>
      <c r="D87" s="151"/>
      <c r="E87" s="151"/>
      <c r="F87" s="151"/>
      <c r="G87" s="151"/>
    </row>
    <row r="88" spans="1:7" ht="11.25" customHeight="1" x14ac:dyDescent="0.2">
      <c r="B88" s="151"/>
      <c r="C88" s="151"/>
      <c r="D88" s="151"/>
      <c r="E88" s="151"/>
      <c r="F88" s="151"/>
      <c r="G88" s="151"/>
    </row>
    <row r="89" spans="1:7" ht="11.25" customHeight="1" x14ac:dyDescent="0.2">
      <c r="B89" s="151"/>
      <c r="C89" s="151"/>
      <c r="D89" s="151"/>
      <c r="E89" s="151"/>
      <c r="F89" s="151"/>
      <c r="G89" s="151"/>
    </row>
    <row r="90" spans="1:7" ht="11.25" customHeight="1" x14ac:dyDescent="0.2">
      <c r="B90" s="151"/>
      <c r="C90" s="151"/>
      <c r="D90" s="151"/>
      <c r="E90" s="151"/>
      <c r="F90" s="151"/>
      <c r="G90" s="151"/>
    </row>
    <row r="91" spans="1:7" ht="11.25" customHeight="1" x14ac:dyDescent="0.2">
      <c r="B91" s="151"/>
      <c r="C91" s="151"/>
      <c r="D91" s="151"/>
      <c r="E91" s="151"/>
      <c r="F91" s="151"/>
      <c r="G91" s="151"/>
    </row>
    <row r="92" spans="1:7" ht="11.25" customHeight="1" x14ac:dyDescent="0.2">
      <c r="B92" s="151"/>
      <c r="C92" s="151"/>
      <c r="D92" s="151"/>
      <c r="E92" s="151"/>
      <c r="F92" s="151"/>
      <c r="G92" s="151"/>
    </row>
    <row r="93" spans="1:7" ht="11.25" customHeight="1" x14ac:dyDescent="0.2">
      <c r="B93" s="151"/>
      <c r="C93" s="151"/>
      <c r="D93" s="151"/>
      <c r="E93" s="151"/>
      <c r="F93" s="151"/>
      <c r="G93" s="151"/>
    </row>
    <row r="94" spans="1:7" ht="11.25" customHeight="1" x14ac:dyDescent="0.2">
      <c r="B94" s="151"/>
      <c r="C94" s="151"/>
      <c r="D94" s="151"/>
      <c r="E94" s="151"/>
      <c r="F94" s="151"/>
      <c r="G94" s="151"/>
    </row>
    <row r="95" spans="1:7" ht="11.25" customHeight="1" x14ac:dyDescent="0.2">
      <c r="B95" s="151"/>
      <c r="C95" s="151"/>
      <c r="D95" s="151"/>
      <c r="E95" s="151"/>
      <c r="F95" s="151"/>
      <c r="G95" s="151"/>
    </row>
    <row r="96" spans="1:7" ht="11.25" customHeight="1" x14ac:dyDescent="0.2">
      <c r="B96" s="151"/>
      <c r="C96" s="151"/>
      <c r="D96" s="151"/>
      <c r="E96" s="151"/>
      <c r="F96" s="151"/>
      <c r="G96" s="151"/>
    </row>
    <row r="97" spans="2:7" ht="11.25" customHeight="1" x14ac:dyDescent="0.2">
      <c r="B97" s="151"/>
      <c r="C97" s="151"/>
      <c r="D97" s="151"/>
      <c r="E97" s="151"/>
      <c r="F97" s="151"/>
      <c r="G97" s="151"/>
    </row>
    <row r="98" spans="2:7" ht="11.25" customHeight="1" x14ac:dyDescent="0.2">
      <c r="B98" s="151"/>
      <c r="C98" s="151"/>
      <c r="D98" s="151"/>
      <c r="E98" s="151"/>
      <c r="F98" s="151"/>
      <c r="G98" s="151"/>
    </row>
    <row r="99" spans="2:7" ht="11.25" customHeight="1" x14ac:dyDescent="0.2">
      <c r="B99" s="151"/>
      <c r="C99" s="151"/>
      <c r="D99" s="151"/>
      <c r="E99" s="151"/>
      <c r="F99" s="151"/>
      <c r="G99" s="151"/>
    </row>
    <row r="100" spans="2:7" ht="11.25" customHeight="1" x14ac:dyDescent="0.2">
      <c r="B100" s="151"/>
      <c r="C100" s="151"/>
      <c r="D100" s="151"/>
      <c r="E100" s="151"/>
      <c r="F100" s="151"/>
      <c r="G100" s="151"/>
    </row>
    <row r="101" spans="2:7" ht="11.25" customHeight="1" x14ac:dyDescent="0.2">
      <c r="B101" s="151"/>
      <c r="C101" s="151"/>
      <c r="D101" s="151"/>
      <c r="E101" s="151"/>
      <c r="F101" s="151"/>
      <c r="G101" s="151"/>
    </row>
    <row r="102" spans="2:7" ht="11.25" customHeight="1" x14ac:dyDescent="0.2">
      <c r="B102" s="151"/>
      <c r="C102" s="151"/>
      <c r="D102" s="151"/>
      <c r="E102" s="151"/>
      <c r="F102" s="151"/>
      <c r="G102" s="151"/>
    </row>
    <row r="103" spans="2:7" ht="11.25" customHeight="1" x14ac:dyDescent="0.2">
      <c r="B103" s="151"/>
      <c r="C103" s="151"/>
      <c r="D103" s="151"/>
      <c r="E103" s="151"/>
      <c r="F103" s="151"/>
      <c r="G103" s="151"/>
    </row>
    <row r="104" spans="2:7" ht="11.25" customHeight="1" x14ac:dyDescent="0.2">
      <c r="B104" s="151"/>
      <c r="C104" s="151"/>
      <c r="D104" s="151"/>
      <c r="E104" s="151"/>
      <c r="F104" s="151"/>
      <c r="G104" s="151"/>
    </row>
    <row r="105" spans="2:7" ht="11.25" customHeight="1" x14ac:dyDescent="0.2">
      <c r="B105" s="151"/>
      <c r="C105" s="151"/>
      <c r="D105" s="151"/>
      <c r="E105" s="151"/>
      <c r="F105" s="151"/>
      <c r="G105" s="151"/>
    </row>
    <row r="106" spans="2:7" ht="11.25" customHeight="1" x14ac:dyDescent="0.2">
      <c r="B106" s="151"/>
      <c r="C106" s="151"/>
      <c r="D106" s="151"/>
      <c r="E106" s="151"/>
      <c r="F106" s="151"/>
      <c r="G106" s="151"/>
    </row>
    <row r="107" spans="2:7" ht="11.25" customHeight="1" x14ac:dyDescent="0.2">
      <c r="B107" s="151"/>
      <c r="C107" s="151"/>
      <c r="D107" s="151"/>
      <c r="E107" s="151"/>
      <c r="F107" s="151"/>
      <c r="G107" s="151"/>
    </row>
    <row r="108" spans="2:7" ht="11.25" customHeight="1" x14ac:dyDescent="0.2">
      <c r="B108" s="151"/>
      <c r="C108" s="151"/>
      <c r="D108" s="151"/>
      <c r="E108" s="151"/>
      <c r="F108" s="151"/>
      <c r="G108" s="151"/>
    </row>
    <row r="109" spans="2:7" ht="11.25" customHeight="1" x14ac:dyDescent="0.2">
      <c r="B109" s="151"/>
      <c r="C109" s="151"/>
      <c r="D109" s="151"/>
      <c r="E109" s="151"/>
      <c r="F109" s="151"/>
      <c r="G109" s="151"/>
    </row>
    <row r="110" spans="2:7" ht="11.25" customHeight="1" x14ac:dyDescent="0.2">
      <c r="B110" s="151"/>
      <c r="C110" s="151"/>
      <c r="D110" s="151"/>
      <c r="E110" s="151"/>
      <c r="F110" s="151"/>
      <c r="G110" s="151"/>
    </row>
    <row r="111" spans="2:7" ht="11.25" customHeight="1" x14ac:dyDescent="0.2">
      <c r="B111" s="151"/>
      <c r="C111" s="151"/>
      <c r="D111" s="151"/>
      <c r="E111" s="151"/>
      <c r="F111" s="151"/>
      <c r="G111" s="151"/>
    </row>
    <row r="112" spans="2:7" ht="11.25" customHeight="1" x14ac:dyDescent="0.2">
      <c r="B112" s="151"/>
      <c r="C112" s="151"/>
      <c r="D112" s="151"/>
      <c r="E112" s="151"/>
      <c r="F112" s="151"/>
      <c r="G112" s="151"/>
    </row>
    <row r="113" spans="2:7" ht="11.25" customHeight="1" x14ac:dyDescent="0.2">
      <c r="B113" s="151"/>
      <c r="C113" s="151"/>
      <c r="D113" s="151"/>
      <c r="E113" s="151"/>
      <c r="F113" s="151"/>
      <c r="G113" s="151"/>
    </row>
    <row r="114" spans="2:7" ht="11.25" customHeight="1" x14ac:dyDescent="0.2">
      <c r="B114" s="151"/>
      <c r="C114" s="151"/>
      <c r="D114" s="151"/>
      <c r="E114" s="151"/>
      <c r="F114" s="151"/>
      <c r="G114" s="151"/>
    </row>
    <row r="115" spans="2:7" ht="11.25" customHeight="1" x14ac:dyDescent="0.2">
      <c r="B115" s="151"/>
      <c r="C115" s="151"/>
      <c r="D115" s="151"/>
      <c r="E115" s="151"/>
      <c r="F115" s="151"/>
      <c r="G115" s="151"/>
    </row>
    <row r="116" spans="2:7" ht="11.25" customHeight="1" x14ac:dyDescent="0.2">
      <c r="B116" s="151"/>
      <c r="C116" s="151"/>
      <c r="D116" s="151"/>
      <c r="E116" s="151"/>
      <c r="F116" s="151"/>
      <c r="G116" s="151"/>
    </row>
    <row r="117" spans="2:7" ht="11.25" customHeight="1" x14ac:dyDescent="0.2">
      <c r="B117" s="151"/>
      <c r="C117" s="151"/>
      <c r="D117" s="151"/>
      <c r="E117" s="151"/>
      <c r="F117" s="151"/>
      <c r="G117" s="151"/>
    </row>
    <row r="118" spans="2:7" ht="11.25" customHeight="1" x14ac:dyDescent="0.2">
      <c r="B118" s="151"/>
      <c r="C118" s="151"/>
      <c r="D118" s="151"/>
      <c r="E118" s="151"/>
      <c r="F118" s="151"/>
      <c r="G118" s="151"/>
    </row>
    <row r="119" spans="2:7" ht="11.25" customHeight="1" x14ac:dyDescent="0.2">
      <c r="B119" s="151"/>
      <c r="C119" s="151"/>
      <c r="D119" s="151"/>
      <c r="E119" s="151"/>
      <c r="F119" s="151"/>
      <c r="G119" s="151"/>
    </row>
    <row r="120" spans="2:7" ht="11.25" customHeight="1" x14ac:dyDescent="0.2">
      <c r="B120" s="151"/>
      <c r="C120" s="151"/>
      <c r="D120" s="151"/>
      <c r="E120" s="151"/>
      <c r="F120" s="151"/>
      <c r="G120" s="151"/>
    </row>
    <row r="121" spans="2:7" ht="11.25" customHeight="1" x14ac:dyDescent="0.2">
      <c r="B121" s="151"/>
      <c r="C121" s="151"/>
      <c r="D121" s="151"/>
      <c r="E121" s="151"/>
      <c r="F121" s="151"/>
      <c r="G121" s="151"/>
    </row>
    <row r="122" spans="2:7" ht="11.25" customHeight="1" x14ac:dyDescent="0.2">
      <c r="B122" s="151"/>
      <c r="C122" s="151"/>
      <c r="D122" s="151"/>
      <c r="E122" s="151"/>
      <c r="F122" s="151"/>
      <c r="G122" s="151"/>
    </row>
    <row r="123" spans="2:7" ht="11.25" customHeight="1" x14ac:dyDescent="0.2">
      <c r="B123" s="151"/>
      <c r="C123" s="151"/>
      <c r="D123" s="151"/>
      <c r="E123" s="151"/>
      <c r="F123" s="151"/>
      <c r="G123" s="151"/>
    </row>
    <row r="124" spans="2:7" ht="11.25" customHeight="1" x14ac:dyDescent="0.2">
      <c r="B124" s="151"/>
      <c r="C124" s="151"/>
      <c r="D124" s="151"/>
      <c r="E124" s="151"/>
      <c r="F124" s="151"/>
      <c r="G124" s="151"/>
    </row>
    <row r="125" spans="2:7" ht="11.25" customHeight="1" x14ac:dyDescent="0.2">
      <c r="B125" s="151"/>
      <c r="C125" s="151"/>
      <c r="D125" s="151"/>
      <c r="E125" s="151"/>
      <c r="F125" s="151"/>
      <c r="G125" s="151"/>
    </row>
    <row r="126" spans="2:7" ht="11.25" customHeight="1" x14ac:dyDescent="0.2">
      <c r="B126" s="151"/>
      <c r="C126" s="151"/>
      <c r="D126" s="151"/>
      <c r="E126" s="151"/>
      <c r="F126" s="151"/>
      <c r="G126" s="151"/>
    </row>
    <row r="127" spans="2:7" ht="11.25" customHeight="1" x14ac:dyDescent="0.2">
      <c r="B127" s="151"/>
      <c r="C127" s="151"/>
      <c r="D127" s="151"/>
      <c r="E127" s="151"/>
      <c r="F127" s="151"/>
      <c r="G127" s="151"/>
    </row>
    <row r="128" spans="2:7" ht="11.25" customHeight="1" x14ac:dyDescent="0.2">
      <c r="B128" s="151"/>
      <c r="C128" s="151"/>
      <c r="D128" s="151"/>
      <c r="E128" s="151"/>
      <c r="F128" s="151"/>
      <c r="G128" s="151"/>
    </row>
    <row r="129" spans="2:7" ht="11.25" customHeight="1" x14ac:dyDescent="0.2">
      <c r="B129" s="151"/>
      <c r="C129" s="151"/>
      <c r="D129" s="151"/>
      <c r="E129" s="151"/>
      <c r="F129" s="151"/>
      <c r="G129" s="151"/>
    </row>
    <row r="130" spans="2:7" ht="11.25" customHeight="1" x14ac:dyDescent="0.2">
      <c r="B130" s="151"/>
      <c r="C130" s="151"/>
      <c r="D130" s="151"/>
      <c r="E130" s="151"/>
      <c r="F130" s="151"/>
      <c r="G130" s="151"/>
    </row>
    <row r="131" spans="2:7" ht="11.25" customHeight="1" x14ac:dyDescent="0.2">
      <c r="B131" s="151"/>
      <c r="C131" s="151"/>
      <c r="D131" s="151"/>
      <c r="E131" s="151"/>
      <c r="F131" s="151"/>
      <c r="G131" s="151"/>
    </row>
    <row r="132" spans="2:7" ht="11.25" customHeight="1" x14ac:dyDescent="0.2">
      <c r="B132" s="151"/>
      <c r="C132" s="151"/>
      <c r="D132" s="151"/>
      <c r="E132" s="151"/>
      <c r="F132" s="151"/>
      <c r="G132" s="151"/>
    </row>
    <row r="133" spans="2:7" ht="11.25" customHeight="1" x14ac:dyDescent="0.2">
      <c r="B133" s="151"/>
      <c r="C133" s="151"/>
      <c r="D133" s="151"/>
      <c r="E133" s="151"/>
      <c r="F133" s="151"/>
      <c r="G133" s="151"/>
    </row>
    <row r="134" spans="2:7" ht="11.25" customHeight="1" x14ac:dyDescent="0.2">
      <c r="B134" s="151"/>
      <c r="C134" s="151"/>
      <c r="D134" s="151"/>
      <c r="E134" s="151"/>
      <c r="F134" s="151"/>
      <c r="G134" s="151"/>
    </row>
    <row r="135" spans="2:7" ht="11.25" customHeight="1" x14ac:dyDescent="0.2">
      <c r="B135" s="151"/>
      <c r="C135" s="151"/>
      <c r="D135" s="151"/>
      <c r="E135" s="151"/>
      <c r="F135" s="151"/>
      <c r="G135" s="151"/>
    </row>
    <row r="136" spans="2:7" ht="11.25" customHeight="1" x14ac:dyDescent="0.2">
      <c r="B136" s="151"/>
      <c r="C136" s="151"/>
      <c r="D136" s="151"/>
      <c r="E136" s="151"/>
      <c r="F136" s="151"/>
      <c r="G136" s="151"/>
    </row>
    <row r="137" spans="2:7" ht="11.25" customHeight="1" x14ac:dyDescent="0.2">
      <c r="B137" s="151"/>
      <c r="C137" s="151"/>
      <c r="D137" s="151"/>
      <c r="E137" s="151"/>
      <c r="F137" s="151"/>
      <c r="G137" s="151"/>
    </row>
    <row r="138" spans="2:7" ht="11.25" customHeight="1" x14ac:dyDescent="0.2">
      <c r="B138" s="151"/>
      <c r="C138" s="151"/>
      <c r="D138" s="151"/>
      <c r="E138" s="151"/>
      <c r="F138" s="151"/>
      <c r="G138" s="151"/>
    </row>
    <row r="139" spans="2:7" ht="11.25" customHeight="1" x14ac:dyDescent="0.2">
      <c r="B139" s="151"/>
      <c r="C139" s="151"/>
      <c r="D139" s="151"/>
      <c r="E139" s="151"/>
      <c r="F139" s="151"/>
      <c r="G139" s="151"/>
    </row>
    <row r="140" spans="2:7" ht="11.25" customHeight="1" x14ac:dyDescent="0.2">
      <c r="B140" s="151"/>
      <c r="C140" s="151"/>
      <c r="D140" s="151"/>
      <c r="E140" s="151"/>
      <c r="F140" s="151"/>
      <c r="G140" s="151"/>
    </row>
    <row r="141" spans="2:7" ht="11.25" customHeight="1" x14ac:dyDescent="0.2">
      <c r="B141" s="151"/>
      <c r="C141" s="151"/>
      <c r="D141" s="151"/>
      <c r="E141" s="151"/>
      <c r="F141" s="151"/>
      <c r="G141" s="151"/>
    </row>
    <row r="142" spans="2:7" ht="11.25" customHeight="1" x14ac:dyDescent="0.2">
      <c r="B142" s="151"/>
      <c r="C142" s="151"/>
      <c r="D142" s="151"/>
      <c r="E142" s="151"/>
      <c r="F142" s="151"/>
      <c r="G142" s="151"/>
    </row>
    <row r="143" spans="2:7" ht="11.25" customHeight="1" x14ac:dyDescent="0.2">
      <c r="B143" s="151"/>
      <c r="C143" s="151"/>
      <c r="D143" s="151"/>
      <c r="E143" s="151"/>
      <c r="F143" s="151"/>
      <c r="G143" s="151"/>
    </row>
    <row r="144" spans="2:7" ht="11.25" customHeight="1" x14ac:dyDescent="0.2">
      <c r="B144" s="151"/>
      <c r="C144" s="151"/>
      <c r="D144" s="151"/>
      <c r="E144" s="151"/>
      <c r="F144" s="151"/>
      <c r="G144" s="151"/>
    </row>
    <row r="145" spans="2:7" ht="11.25" customHeight="1" x14ac:dyDescent="0.2">
      <c r="B145" s="151"/>
      <c r="C145" s="151"/>
      <c r="D145" s="151"/>
      <c r="E145" s="151"/>
      <c r="F145" s="151"/>
      <c r="G145" s="151"/>
    </row>
    <row r="146" spans="2:7" ht="11.25" customHeight="1" x14ac:dyDescent="0.2">
      <c r="B146" s="151"/>
      <c r="C146" s="151"/>
      <c r="D146" s="151"/>
      <c r="E146" s="151"/>
      <c r="F146" s="151"/>
      <c r="G146" s="151"/>
    </row>
    <row r="147" spans="2:7" ht="11.25" customHeight="1" x14ac:dyDescent="0.2">
      <c r="B147" s="151"/>
      <c r="C147" s="151"/>
      <c r="D147" s="151"/>
      <c r="E147" s="151"/>
      <c r="F147" s="151"/>
      <c r="G147" s="151"/>
    </row>
    <row r="148" spans="2:7" ht="11.25" customHeight="1" x14ac:dyDescent="0.2">
      <c r="B148" s="151"/>
      <c r="C148" s="151"/>
      <c r="D148" s="151"/>
      <c r="E148" s="151"/>
      <c r="F148" s="151"/>
      <c r="G148" s="151"/>
    </row>
    <row r="149" spans="2:7" ht="11.25" customHeight="1" x14ac:dyDescent="0.2">
      <c r="B149" s="151"/>
      <c r="C149" s="151"/>
      <c r="D149" s="151"/>
      <c r="E149" s="151"/>
      <c r="F149" s="151"/>
      <c r="G149" s="151"/>
    </row>
    <row r="150" spans="2:7" ht="11.25" customHeight="1" x14ac:dyDescent="0.2">
      <c r="B150" s="151"/>
      <c r="C150" s="151"/>
      <c r="D150" s="151"/>
      <c r="E150" s="151"/>
      <c r="F150" s="151"/>
      <c r="G150" s="151"/>
    </row>
    <row r="151" spans="2:7" ht="11.25" customHeight="1" x14ac:dyDescent="0.2">
      <c r="B151" s="151"/>
      <c r="C151" s="151"/>
      <c r="D151" s="151"/>
      <c r="E151" s="151"/>
      <c r="F151" s="151"/>
      <c r="G151" s="151"/>
    </row>
    <row r="152" spans="2:7" ht="11.25" customHeight="1" x14ac:dyDescent="0.2">
      <c r="B152" s="151"/>
      <c r="C152" s="151"/>
      <c r="D152" s="151"/>
      <c r="E152" s="151"/>
      <c r="F152" s="151"/>
      <c r="G152" s="151"/>
    </row>
    <row r="153" spans="2:7" ht="11.25" customHeight="1" x14ac:dyDescent="0.2">
      <c r="B153" s="151"/>
      <c r="C153" s="151"/>
      <c r="D153" s="151"/>
      <c r="E153" s="151"/>
      <c r="F153" s="151"/>
      <c r="G153" s="151"/>
    </row>
    <row r="154" spans="2:7" ht="11.25" customHeight="1" x14ac:dyDescent="0.2">
      <c r="B154" s="151"/>
      <c r="C154" s="151"/>
      <c r="D154" s="151"/>
      <c r="E154" s="151"/>
      <c r="F154" s="151"/>
      <c r="G154" s="151"/>
    </row>
    <row r="155" spans="2:7" ht="11.25" customHeight="1" x14ac:dyDescent="0.2">
      <c r="B155" s="151"/>
      <c r="C155" s="151"/>
      <c r="D155" s="151"/>
      <c r="E155" s="151"/>
      <c r="F155" s="151"/>
      <c r="G155" s="151"/>
    </row>
    <row r="156" spans="2:7" ht="11.25" customHeight="1" x14ac:dyDescent="0.2">
      <c r="B156" s="151"/>
      <c r="C156" s="151"/>
      <c r="D156" s="151"/>
      <c r="E156" s="151"/>
      <c r="F156" s="151"/>
      <c r="G156" s="151"/>
    </row>
    <row r="157" spans="2:7" ht="11.25" customHeight="1" x14ac:dyDescent="0.2">
      <c r="B157" s="151"/>
      <c r="C157" s="151"/>
      <c r="D157" s="151"/>
      <c r="E157" s="151"/>
      <c r="F157" s="151"/>
      <c r="G157" s="151"/>
    </row>
    <row r="158" spans="2:7" ht="11.25" customHeight="1" x14ac:dyDescent="0.2">
      <c r="B158" s="151"/>
      <c r="C158" s="151"/>
      <c r="D158" s="151"/>
      <c r="E158" s="151"/>
      <c r="F158" s="151"/>
      <c r="G158" s="151"/>
    </row>
    <row r="159" spans="2:7" ht="11.25" customHeight="1" x14ac:dyDescent="0.2">
      <c r="B159" s="151"/>
      <c r="C159" s="151"/>
      <c r="D159" s="151"/>
      <c r="E159" s="151"/>
      <c r="F159" s="151"/>
      <c r="G159" s="151"/>
    </row>
    <row r="160" spans="2:7" ht="11.25" customHeight="1" x14ac:dyDescent="0.2">
      <c r="B160" s="151"/>
      <c r="C160" s="151"/>
      <c r="D160" s="151"/>
      <c r="E160" s="151"/>
      <c r="F160" s="151"/>
      <c r="G160" s="151"/>
    </row>
    <row r="161" spans="2:7" ht="11.25" customHeight="1" x14ac:dyDescent="0.2">
      <c r="B161" s="151"/>
      <c r="C161" s="151"/>
      <c r="D161" s="151"/>
      <c r="E161" s="151"/>
      <c r="F161" s="151"/>
      <c r="G161" s="151"/>
    </row>
    <row r="162" spans="2:7" ht="11.25" customHeight="1" x14ac:dyDescent="0.2">
      <c r="B162" s="151"/>
      <c r="C162" s="151"/>
      <c r="D162" s="151"/>
      <c r="E162" s="151"/>
      <c r="F162" s="151"/>
      <c r="G162" s="151"/>
    </row>
    <row r="163" spans="2:7" ht="11.25" customHeight="1" x14ac:dyDescent="0.2">
      <c r="B163" s="151"/>
      <c r="C163" s="151"/>
      <c r="D163" s="151"/>
      <c r="E163" s="151"/>
      <c r="F163" s="151"/>
      <c r="G163" s="151"/>
    </row>
    <row r="164" spans="2:7" ht="11.25" customHeight="1" x14ac:dyDescent="0.2">
      <c r="B164" s="151"/>
      <c r="C164" s="151"/>
      <c r="D164" s="151"/>
      <c r="E164" s="151"/>
      <c r="F164" s="151"/>
      <c r="G164" s="151"/>
    </row>
    <row r="165" spans="2:7" ht="11.25" customHeight="1" x14ac:dyDescent="0.2">
      <c r="B165" s="151"/>
      <c r="C165" s="151"/>
      <c r="D165" s="151"/>
      <c r="E165" s="151"/>
      <c r="F165" s="151"/>
      <c r="G165" s="151"/>
    </row>
    <row r="166" spans="2:7" ht="11.25" customHeight="1" x14ac:dyDescent="0.2">
      <c r="B166" s="151"/>
      <c r="C166" s="151"/>
      <c r="D166" s="151"/>
      <c r="E166" s="151"/>
      <c r="F166" s="151"/>
      <c r="G166" s="151"/>
    </row>
    <row r="167" spans="2:7" ht="11.25" customHeight="1" x14ac:dyDescent="0.2">
      <c r="B167" s="151"/>
      <c r="C167" s="151"/>
      <c r="D167" s="151"/>
      <c r="E167" s="151"/>
      <c r="F167" s="151"/>
      <c r="G167" s="151"/>
    </row>
    <row r="168" spans="2:7" ht="11.25" customHeight="1" x14ac:dyDescent="0.2">
      <c r="B168" s="151"/>
      <c r="C168" s="151"/>
      <c r="D168" s="151"/>
      <c r="E168" s="151"/>
      <c r="F168" s="151"/>
      <c r="G168" s="151"/>
    </row>
    <row r="169" spans="2:7" ht="11.25" customHeight="1" x14ac:dyDescent="0.2">
      <c r="B169" s="151"/>
      <c r="C169" s="151"/>
      <c r="D169" s="151"/>
      <c r="E169" s="151"/>
      <c r="F169" s="151"/>
      <c r="G169" s="151"/>
    </row>
    <row r="170" spans="2:7" ht="11.25" customHeight="1" x14ac:dyDescent="0.2">
      <c r="B170" s="151"/>
      <c r="C170" s="151"/>
      <c r="D170" s="151"/>
      <c r="E170" s="151"/>
      <c r="F170" s="151"/>
      <c r="G170" s="151"/>
    </row>
    <row r="171" spans="2:7" ht="11.25" customHeight="1" x14ac:dyDescent="0.2">
      <c r="B171" s="151"/>
      <c r="C171" s="151"/>
      <c r="D171" s="151"/>
      <c r="E171" s="151"/>
      <c r="F171" s="151"/>
      <c r="G171" s="151"/>
    </row>
    <row r="172" spans="2:7" ht="11.25" customHeight="1" x14ac:dyDescent="0.2">
      <c r="B172" s="151"/>
      <c r="C172" s="151"/>
      <c r="D172" s="151"/>
      <c r="E172" s="151"/>
      <c r="F172" s="151"/>
      <c r="G172" s="151"/>
    </row>
    <row r="173" spans="2:7" ht="11.25" customHeight="1" x14ac:dyDescent="0.2">
      <c r="B173" s="151"/>
      <c r="C173" s="151"/>
      <c r="D173" s="151"/>
      <c r="E173" s="151"/>
      <c r="F173" s="151"/>
      <c r="G173" s="151"/>
    </row>
    <row r="174" spans="2:7" ht="11.25" customHeight="1" x14ac:dyDescent="0.2">
      <c r="B174" s="151"/>
      <c r="C174" s="151"/>
      <c r="D174" s="151"/>
      <c r="E174" s="151"/>
      <c r="F174" s="151"/>
      <c r="G174" s="151"/>
    </row>
    <row r="175" spans="2:7" ht="11.25" customHeight="1" x14ac:dyDescent="0.2">
      <c r="B175" s="151"/>
      <c r="C175" s="151"/>
      <c r="D175" s="151"/>
      <c r="E175" s="151"/>
      <c r="F175" s="151"/>
      <c r="G175" s="151"/>
    </row>
    <row r="176" spans="2:7" ht="11.25" customHeight="1" x14ac:dyDescent="0.2">
      <c r="B176" s="151"/>
      <c r="C176" s="151"/>
      <c r="D176" s="151"/>
      <c r="E176" s="151"/>
      <c r="F176" s="151"/>
      <c r="G176" s="151"/>
    </row>
    <row r="177" spans="2:7" ht="11.25" customHeight="1" x14ac:dyDescent="0.2">
      <c r="B177" s="151"/>
      <c r="C177" s="151"/>
      <c r="D177" s="151"/>
      <c r="E177" s="151"/>
      <c r="F177" s="151"/>
      <c r="G177" s="151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2022-07-07T12:03:38Z</dcterms:modified>
</cp:coreProperties>
</file>