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briones\Desktop\ASISTENCIA FINANCIERA\2022\FICHAS TECNICAS 2022-2023\FICHAS TECNICAS REGION DEL MAULE TEMPORADA 2022-2023 JUN\Agencia de Area Cauquenes\"/>
    </mc:Choice>
  </mc:AlternateContent>
  <bookViews>
    <workbookView xWindow="-105" yWindow="-105" windowWidth="19425" windowHeight="10425"/>
  </bookViews>
  <sheets>
    <sheet name="Lenteja" sheetId="1" r:id="rId1"/>
  </sheets>
  <calcPr calcId="162913"/>
</workbook>
</file>

<file path=xl/calcChain.xml><?xml version="1.0" encoding="utf-8"?>
<calcChain xmlns="http://schemas.openxmlformats.org/spreadsheetml/2006/main">
  <c r="C84" i="1" l="1"/>
  <c r="C83" i="1"/>
  <c r="G57" i="1" l="1"/>
  <c r="G55" i="1"/>
  <c r="G53" i="1"/>
  <c r="G40" i="1"/>
  <c r="G39" i="1"/>
  <c r="G12" i="1" l="1"/>
  <c r="G63" i="1"/>
  <c r="G62" i="1"/>
  <c r="G50" i="1"/>
  <c r="G51" i="1"/>
  <c r="G46" i="1"/>
  <c r="G36" i="1"/>
  <c r="G37" i="1"/>
  <c r="G38" i="1"/>
  <c r="G41" i="1"/>
  <c r="G35" i="1"/>
  <c r="G30" i="1"/>
  <c r="G42" i="1" l="1"/>
  <c r="C85" i="1" s="1"/>
  <c r="G64" i="1"/>
  <c r="C87" i="1" s="1"/>
  <c r="G31" i="1"/>
  <c r="G24" i="1"/>
  <c r="G25" i="1"/>
  <c r="G48" i="1" l="1"/>
  <c r="G23" i="1"/>
  <c r="G22" i="1"/>
  <c r="G21" i="1"/>
  <c r="G69" i="1"/>
  <c r="G58" i="1" l="1"/>
  <c r="C86" i="1" s="1"/>
  <c r="G26" i="1"/>
  <c r="G66" i="1" l="1"/>
  <c r="G67" i="1" s="1"/>
  <c r="G68" i="1" l="1"/>
  <c r="G70" i="1" s="1"/>
  <c r="C88" i="1"/>
  <c r="C89" i="1" l="1"/>
  <c r="D87" i="1" l="1"/>
  <c r="D84" i="1"/>
  <c r="D85" i="1"/>
  <c r="E94" i="1"/>
  <c r="D86" i="1"/>
  <c r="D94" i="1"/>
  <c r="C94" i="1"/>
  <c r="D83" i="1"/>
  <c r="D88" i="1"/>
  <c r="D89" i="1" l="1"/>
</calcChain>
</file>

<file path=xl/sharedStrings.xml><?xml version="1.0" encoding="utf-8"?>
<sst xmlns="http://schemas.openxmlformats.org/spreadsheetml/2006/main" count="168" uniqueCount="122">
  <si>
    <t>RUBRO O CULTIVO</t>
  </si>
  <si>
    <t>RENDIMIENTO (qqm/Há.)</t>
  </si>
  <si>
    <t>VARIEDAD</t>
  </si>
  <si>
    <t>FECHA ESTIMADA  PRECIO VENTA</t>
  </si>
  <si>
    <t>NIVEL TECNOLÓGICO</t>
  </si>
  <si>
    <t>PRECIO ESPERADO ($/qqm)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</si>
  <si>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</si>
  <si>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</si>
  <si>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</si>
  <si>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</si>
  <si>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</si>
  <si>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</si>
  <si>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</si>
  <si>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</si>
  <si>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</si>
  <si>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</si>
  <si>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</si>
  <si>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</si>
  <si>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</si>
  <si>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</si>
  <si>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</si>
  <si>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</si>
  <si>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</si>
  <si>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</si>
  <si>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</si>
  <si>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</si>
  <si>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</si>
  <si>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</si>
  <si>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</si>
  <si>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</si>
  <si>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</si>
  <si>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</si>
  <si>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</si>
  <si>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</si>
  <si>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</si>
  <si>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</si>
  <si>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</si>
  <si>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</si>
  <si>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</si>
  <si>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</si>
  <si>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</si>
  <si>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</si>
  <si>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</si>
  <si>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</si>
  <si>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</si>
  <si>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</si>
  <si>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</si>
  <si>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</si>
  <si>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</si>
  <si>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</si>
  <si>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</si>
  <si>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</si>
  <si>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</si>
  <si>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</si>
  <si>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</si>
  <si>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</si>
  <si>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($/qqm)</t>
  </si>
  <si>
    <t>Rendimiento (qqm/hà)</t>
  </si>
  <si>
    <t>Costo unitario ($/qqm) (*)</t>
  </si>
  <si>
    <t>(*): Este valor representa el valor mìnimo de venta del producto</t>
  </si>
  <si>
    <t>INSECTICIDA</t>
  </si>
  <si>
    <t>KG</t>
  </si>
  <si>
    <t>DEL  MAULE</t>
  </si>
  <si>
    <t>CONSUM. Y AGROIND.</t>
  </si>
  <si>
    <t>LIMPIA CULTIVO</t>
  </si>
  <si>
    <t>ARADURA</t>
  </si>
  <si>
    <t>SIEMBRA</t>
  </si>
  <si>
    <t>SEMILLA</t>
  </si>
  <si>
    <t>FERTILIZANTES</t>
  </si>
  <si>
    <t>SUPERFOSFATO TRIPLE</t>
  </si>
  <si>
    <t>LORBAN 4 E</t>
  </si>
  <si>
    <t>TRASLADO INSUMOS</t>
  </si>
  <si>
    <t>SACOS</t>
  </si>
  <si>
    <t>HILO</t>
  </si>
  <si>
    <t>JM</t>
  </si>
  <si>
    <t>NOV-DICIEMBRE</t>
  </si>
  <si>
    <t>JA</t>
  </si>
  <si>
    <t>MAYO-JUNIO</t>
  </si>
  <si>
    <t>OCTUBRE-NOV.</t>
  </si>
  <si>
    <t>MAYO-OCTUBRE</t>
  </si>
  <si>
    <t xml:space="preserve">                                                  </t>
  </si>
  <si>
    <t xml:space="preserve">                                                           </t>
  </si>
  <si>
    <t>LENTEJA</t>
  </si>
  <si>
    <t>CORRIENTE</t>
  </si>
  <si>
    <t>LIMPIA DE SUELO</t>
  </si>
  <si>
    <t>SURCO ENTRE HILERAS</t>
  </si>
  <si>
    <t>ABRIL-JUNIO</t>
  </si>
  <si>
    <t>JULIO-OCTUBRE</t>
  </si>
  <si>
    <t>ARRANCA DE PLANTAS</t>
  </si>
  <si>
    <t>NOVIEMBRE</t>
  </si>
  <si>
    <t>DICIEMBRE</t>
  </si>
  <si>
    <t>MAYO-AGOSTO</t>
  </si>
  <si>
    <t>MAYO-SEPT.</t>
  </si>
  <si>
    <t>ZERO SEC</t>
  </si>
  <si>
    <t>FUNGUICIDA</t>
  </si>
  <si>
    <t>MANZATE</t>
  </si>
  <si>
    <t>HERBICIDA</t>
  </si>
  <si>
    <t>CENTURION 240 EC</t>
  </si>
  <si>
    <t>JUNIO-SEPT.</t>
  </si>
  <si>
    <t>FERTILIZANTE FOLIAR</t>
  </si>
  <si>
    <t>TERRASORFOLIAR</t>
  </si>
  <si>
    <t>AGOSTO-OCTUBRE</t>
  </si>
  <si>
    <t>MEDIO</t>
  </si>
  <si>
    <t>DICIEMB-ENERO</t>
  </si>
  <si>
    <t>LLUVIAS</t>
  </si>
  <si>
    <t>JUNIO-NOV</t>
  </si>
  <si>
    <t>CONTROL DE MALEZAS</t>
  </si>
  <si>
    <t>APLIC.PESTICIDAS</t>
  </si>
  <si>
    <t>COSECHA-TRILLA-ENSACADO</t>
  </si>
  <si>
    <t xml:space="preserve">2 RASTRAJES </t>
  </si>
  <si>
    <t>APLICACIÓN FITOSANITAR</t>
  </si>
  <si>
    <t>LT</t>
  </si>
  <si>
    <t>DICIEM-ENERO</t>
  </si>
  <si>
    <t xml:space="preserve">UN </t>
  </si>
  <si>
    <t>HA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</si>
  <si>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</si>
  <si>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</si>
  <si>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ACARREO COSECHA A BODEGA</t>
  </si>
  <si>
    <t>UN</t>
  </si>
  <si>
    <t>JUNIO-2022</t>
  </si>
  <si>
    <t>CAUQUENES</t>
  </si>
  <si>
    <t>CAUQUENES-PELLUHUE-CHANCO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</si>
</sst>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  <numFmt numFmtId="167" formatCode="#,##0.0"/>
    <numFmt numFmtId="168" formatCode="0.0%"/>
  </numFmts>
  <fonts count="17" x14ac:knownFonts="1">
    <font>
      <sz val="11"/>
      <color indexed="8"/>
      <name val="Calibri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sz val="8"/>
      <color indexed="8"/>
      <name val="Arial Narrow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9"/>
      <color indexed="9"/>
      <name val="Arial Narrow"/>
      <family val="2"/>
    </font>
    <font>
      <b/>
      <sz val="9"/>
      <color indexed="8"/>
      <name val="Arial Narrow"/>
      <family val="2"/>
    </font>
    <font>
      <sz val="9"/>
      <color indexed="9"/>
      <name val="Arial Narrow"/>
      <family val="2"/>
    </font>
    <font>
      <b/>
      <i/>
      <sz val="9"/>
      <color indexed="9"/>
      <name val="Arial Narrow"/>
      <family val="2"/>
    </font>
    <font>
      <sz val="7"/>
      <color indexed="8"/>
      <name val="Arial Narrow"/>
      <family val="2"/>
    </font>
    <font>
      <u/>
      <sz val="7"/>
      <color indexed="8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b/>
      <sz val="7"/>
      <color indexed="15"/>
      <name val="Arial Narrow"/>
      <family val="2"/>
    </font>
    <font>
      <sz val="7"/>
      <color indexed="9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41" fontId="5" fillId="0" borderId="0" applyFont="0" applyFill="0" applyBorder="0" applyAlignment="0" applyProtection="0"/>
  </cellStyleXfs>
  <cellXfs count="117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NumberFormat="1" applyFont="1" applyBorder="1" applyAlignment="1"/>
    <xf numFmtId="0" fontId="0" fillId="2" borderId="1" xfId="0" applyFont="1" applyFill="1" applyBorder="1" applyAlignment="1"/>
    <xf numFmtId="49" fontId="1" fillId="2" borderId="10" xfId="0" applyNumberFormat="1" applyFont="1" applyFill="1" applyBorder="1" applyAlignment="1">
      <alignment wrapText="1"/>
    </xf>
    <xf numFmtId="49" fontId="1" fillId="2" borderId="10" xfId="0" applyNumberFormat="1" applyFont="1" applyFill="1" applyBorder="1" applyAlignment="1">
      <alignment horizontal="center" wrapText="1"/>
    </xf>
    <xf numFmtId="0" fontId="1" fillId="2" borderId="10" xfId="0" applyNumberFormat="1" applyFont="1" applyFill="1" applyBorder="1" applyAlignment="1">
      <alignment wrapText="1"/>
    </xf>
    <xf numFmtId="3" fontId="1" fillId="2" borderId="10" xfId="0" applyNumberFormat="1" applyFont="1" applyFill="1" applyBorder="1" applyAlignment="1">
      <alignment horizontal="right" wrapText="1"/>
    </xf>
    <xf numFmtId="0" fontId="0" fillId="9" borderId="0" xfId="0" applyNumberFormat="1" applyFont="1" applyFill="1" applyAlignment="1"/>
    <xf numFmtId="0" fontId="0" fillId="9" borderId="0" xfId="0" applyFont="1" applyFill="1" applyAlignment="1"/>
    <xf numFmtId="49" fontId="3" fillId="2" borderId="10" xfId="0" applyNumberFormat="1" applyFont="1" applyFill="1" applyBorder="1" applyAlignment="1"/>
    <xf numFmtId="49" fontId="1" fillId="2" borderId="10" xfId="0" applyNumberFormat="1" applyFont="1" applyFill="1" applyBorder="1" applyAlignment="1">
      <alignment horizontal="center"/>
    </xf>
    <xf numFmtId="3" fontId="1" fillId="2" borderId="10" xfId="0" applyNumberFormat="1" applyFont="1" applyFill="1" applyBorder="1" applyAlignment="1"/>
    <xf numFmtId="49" fontId="1" fillId="2" borderId="10" xfId="0" applyNumberFormat="1" applyFont="1" applyFill="1" applyBorder="1" applyAlignment="1"/>
    <xf numFmtId="0" fontId="1" fillId="2" borderId="10" xfId="0" applyFont="1" applyFill="1" applyBorder="1" applyAlignment="1">
      <alignment horizontal="center"/>
    </xf>
    <xf numFmtId="0" fontId="1" fillId="2" borderId="10" xfId="0" applyNumberFormat="1" applyFont="1" applyFill="1" applyBorder="1" applyAlignment="1">
      <alignment horizontal="center" wrapText="1"/>
    </xf>
    <xf numFmtId="41" fontId="1" fillId="2" borderId="10" xfId="1" applyFont="1" applyFill="1" applyBorder="1" applyAlignment="1"/>
    <xf numFmtId="0" fontId="1" fillId="2" borderId="10" xfId="0" applyNumberFormat="1" applyFont="1" applyFill="1" applyBorder="1" applyAlignment="1">
      <alignment horizontal="center"/>
    </xf>
    <xf numFmtId="49" fontId="1" fillId="2" borderId="10" xfId="0" applyNumberFormat="1" applyFont="1" applyFill="1" applyBorder="1" applyAlignment="1">
      <alignment vertical="center" wrapText="1"/>
    </xf>
    <xf numFmtId="0" fontId="2" fillId="2" borderId="1" xfId="0" applyFont="1" applyFill="1" applyBorder="1" applyAlignment="1"/>
    <xf numFmtId="0" fontId="1" fillId="2" borderId="1" xfId="0" applyFont="1" applyFill="1" applyBorder="1" applyAlignment="1"/>
    <xf numFmtId="0" fontId="0" fillId="9" borderId="1" xfId="0" applyFont="1" applyFill="1" applyBorder="1" applyAlignment="1"/>
    <xf numFmtId="0" fontId="4" fillId="0" borderId="1" xfId="0" applyNumberFormat="1" applyFont="1" applyBorder="1" applyAlignment="1"/>
    <xf numFmtId="0" fontId="1" fillId="2" borderId="1" xfId="0" applyFont="1" applyFill="1" applyBorder="1" applyAlignment="1">
      <alignment wrapText="1"/>
    </xf>
    <xf numFmtId="14" fontId="1" fillId="2" borderId="1" xfId="0" applyNumberFormat="1" applyFont="1" applyFill="1" applyBorder="1" applyAlignment="1"/>
    <xf numFmtId="0" fontId="1" fillId="2" borderId="1" xfId="0" applyFont="1" applyFill="1" applyBorder="1" applyAlignment="1">
      <alignment horizontal="justify" wrapText="1"/>
    </xf>
    <xf numFmtId="3" fontId="2" fillId="2" borderId="1" xfId="0" applyNumberFormat="1" applyFont="1" applyFill="1" applyBorder="1" applyAlignment="1"/>
    <xf numFmtId="0" fontId="7" fillId="2" borderId="1" xfId="0" applyFont="1" applyFill="1" applyBorder="1" applyAlignment="1"/>
    <xf numFmtId="0" fontId="7" fillId="2" borderId="1" xfId="0" applyFont="1" applyFill="1" applyBorder="1" applyAlignment="1">
      <alignment horizontal="left"/>
    </xf>
    <xf numFmtId="0" fontId="7" fillId="2" borderId="1" xfId="0" applyFont="1" applyFill="1" applyBorder="1" applyAlignment="1">
      <alignment vertical="center"/>
    </xf>
    <xf numFmtId="0" fontId="6" fillId="3" borderId="1" xfId="0" applyFont="1" applyFill="1" applyBorder="1" applyAlignment="1">
      <alignment vertical="center"/>
    </xf>
    <xf numFmtId="3" fontId="7" fillId="2" borderId="1" xfId="0" applyNumberFormat="1" applyFont="1" applyFill="1" applyBorder="1" applyAlignment="1"/>
    <xf numFmtId="0" fontId="7" fillId="2" borderId="1" xfId="0" applyFont="1" applyFill="1" applyBorder="1" applyAlignment="1">
      <alignment horizontal="center" vertical="center"/>
    </xf>
    <xf numFmtId="49" fontId="6" fillId="9" borderId="1" xfId="0" applyNumberFormat="1" applyFont="1" applyFill="1" applyBorder="1" applyAlignment="1">
      <alignment vertical="center"/>
    </xf>
    <xf numFmtId="0" fontId="6" fillId="9" borderId="1" xfId="0" applyFont="1" applyFill="1" applyBorder="1" applyAlignment="1">
      <alignment horizontal="center" vertical="center"/>
    </xf>
    <xf numFmtId="0" fontId="6" fillId="9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center"/>
    </xf>
    <xf numFmtId="0" fontId="6" fillId="5" borderId="1" xfId="0" applyFont="1" applyFill="1" applyBorder="1" applyAlignment="1">
      <alignment vertical="center"/>
    </xf>
    <xf numFmtId="49" fontId="10" fillId="2" borderId="1" xfId="0" applyNumberFormat="1" applyFont="1" applyFill="1" applyBorder="1" applyAlignment="1">
      <alignment vertical="center"/>
    </xf>
    <xf numFmtId="0" fontId="12" fillId="2" borderId="1" xfId="0" applyFont="1" applyFill="1" applyBorder="1" applyAlignment="1">
      <alignment vertical="center"/>
    </xf>
    <xf numFmtId="164" fontId="12" fillId="2" borderId="1" xfId="0" applyNumberFormat="1" applyFont="1" applyFill="1" applyBorder="1" applyAlignment="1">
      <alignment vertical="center"/>
    </xf>
    <xf numFmtId="0" fontId="10" fillId="2" borderId="1" xfId="0" applyFont="1" applyFill="1" applyBorder="1" applyAlignment="1">
      <alignment vertical="center"/>
    </xf>
    <xf numFmtId="0" fontId="10" fillId="2" borderId="1" xfId="0" applyFont="1" applyFill="1" applyBorder="1" applyAlignment="1"/>
    <xf numFmtId="0" fontId="10" fillId="6" borderId="1" xfId="0" applyFont="1" applyFill="1" applyBorder="1" applyAlignment="1"/>
    <xf numFmtId="0" fontId="12" fillId="6" borderId="1" xfId="0" applyFont="1" applyFill="1" applyBorder="1" applyAlignment="1">
      <alignment vertical="center"/>
    </xf>
    <xf numFmtId="0" fontId="16" fillId="2" borderId="1" xfId="0" applyFont="1" applyFill="1" applyBorder="1" applyAlignment="1">
      <alignment vertical="center"/>
    </xf>
    <xf numFmtId="0" fontId="13" fillId="6" borderId="1" xfId="0" applyFont="1" applyFill="1" applyBorder="1" applyAlignment="1">
      <alignment vertical="center"/>
    </xf>
    <xf numFmtId="164" fontId="13" fillId="2" borderId="1" xfId="0" applyNumberFormat="1" applyFont="1" applyFill="1" applyBorder="1" applyAlignment="1">
      <alignment vertical="center"/>
    </xf>
    <xf numFmtId="49" fontId="13" fillId="2" borderId="2" xfId="0" applyNumberFormat="1" applyFont="1" applyFill="1" applyBorder="1" applyAlignment="1">
      <alignment vertical="center"/>
    </xf>
    <xf numFmtId="0" fontId="10" fillId="2" borderId="3" xfId="0" applyFont="1" applyFill="1" applyBorder="1" applyAlignment="1"/>
    <xf numFmtId="0" fontId="10" fillId="2" borderId="4" xfId="0" applyFont="1" applyFill="1" applyBorder="1" applyAlignment="1"/>
    <xf numFmtId="49" fontId="10" fillId="2" borderId="5" xfId="0" applyNumberFormat="1" applyFont="1" applyFill="1" applyBorder="1" applyAlignment="1">
      <alignment vertical="center"/>
    </xf>
    <xf numFmtId="0" fontId="10" fillId="2" borderId="6" xfId="0" applyFont="1" applyFill="1" applyBorder="1" applyAlignment="1"/>
    <xf numFmtId="49" fontId="10" fillId="2" borderId="7" xfId="0" applyNumberFormat="1" applyFont="1" applyFill="1" applyBorder="1" applyAlignment="1">
      <alignment vertical="center"/>
    </xf>
    <xf numFmtId="0" fontId="10" fillId="2" borderId="8" xfId="0" applyFont="1" applyFill="1" applyBorder="1" applyAlignment="1"/>
    <xf numFmtId="0" fontId="10" fillId="2" borderId="9" xfId="0" applyFont="1" applyFill="1" applyBorder="1" applyAlignment="1"/>
    <xf numFmtId="0" fontId="10" fillId="8" borderId="10" xfId="0" applyFont="1" applyFill="1" applyBorder="1" applyAlignment="1"/>
    <xf numFmtId="49" fontId="13" fillId="7" borderId="10" xfId="0" applyNumberFormat="1" applyFont="1" applyFill="1" applyBorder="1" applyAlignment="1">
      <alignment vertical="center"/>
    </xf>
    <xf numFmtId="49" fontId="13" fillId="7" borderId="10" xfId="0" applyNumberFormat="1" applyFont="1" applyFill="1" applyBorder="1" applyAlignment="1">
      <alignment horizontal="center" vertical="center"/>
    </xf>
    <xf numFmtId="49" fontId="10" fillId="7" borderId="10" xfId="0" applyNumberFormat="1" applyFont="1" applyFill="1" applyBorder="1" applyAlignment="1"/>
    <xf numFmtId="49" fontId="13" fillId="2" borderId="10" xfId="0" applyNumberFormat="1" applyFont="1" applyFill="1" applyBorder="1" applyAlignment="1">
      <alignment vertical="center"/>
    </xf>
    <xf numFmtId="3" fontId="13" fillId="2" borderId="10" xfId="0" applyNumberFormat="1" applyFont="1" applyFill="1" applyBorder="1" applyAlignment="1">
      <alignment vertical="center"/>
    </xf>
    <xf numFmtId="9" fontId="10" fillId="2" borderId="10" xfId="0" applyNumberFormat="1" applyFont="1" applyFill="1" applyBorder="1" applyAlignment="1"/>
    <xf numFmtId="41" fontId="13" fillId="2" borderId="10" xfId="0" applyNumberFormat="1" applyFont="1" applyFill="1" applyBorder="1" applyAlignment="1">
      <alignment vertical="center"/>
    </xf>
    <xf numFmtId="165" fontId="13" fillId="2" borderId="10" xfId="0" applyNumberFormat="1" applyFont="1" applyFill="1" applyBorder="1" applyAlignment="1">
      <alignment vertical="center"/>
    </xf>
    <xf numFmtId="165" fontId="13" fillId="7" borderId="10" xfId="0" applyNumberFormat="1" applyFont="1" applyFill="1" applyBorder="1" applyAlignment="1">
      <alignment vertical="center"/>
    </xf>
    <xf numFmtId="9" fontId="13" fillId="7" borderId="10" xfId="0" applyNumberFormat="1" applyFont="1" applyFill="1" applyBorder="1" applyAlignment="1">
      <alignment vertical="center"/>
    </xf>
    <xf numFmtId="0" fontId="12" fillId="8" borderId="10" xfId="0" applyFont="1" applyFill="1" applyBorder="1" applyAlignment="1">
      <alignment vertical="center"/>
    </xf>
    <xf numFmtId="49" fontId="15" fillId="8" borderId="10" xfId="0" applyNumberFormat="1" applyFont="1" applyFill="1" applyBorder="1" applyAlignment="1">
      <alignment vertical="center"/>
    </xf>
    <xf numFmtId="0" fontId="13" fillId="7" borderId="10" xfId="0" applyNumberFormat="1" applyFont="1" applyFill="1" applyBorder="1" applyAlignment="1">
      <alignment vertical="center"/>
    </xf>
    <xf numFmtId="49" fontId="6" fillId="5" borderId="11" xfId="0" applyNumberFormat="1" applyFont="1" applyFill="1" applyBorder="1" applyAlignment="1">
      <alignment vertical="center"/>
    </xf>
    <xf numFmtId="0" fontId="6" fillId="5" borderId="12" xfId="0" applyFont="1" applyFill="1" applyBorder="1" applyAlignment="1">
      <alignment vertical="center"/>
    </xf>
    <xf numFmtId="164" fontId="6" fillId="5" borderId="13" xfId="0" applyNumberFormat="1" applyFont="1" applyFill="1" applyBorder="1" applyAlignment="1">
      <alignment vertical="center"/>
    </xf>
    <xf numFmtId="49" fontId="6" fillId="3" borderId="14" xfId="0" applyNumberFormat="1" applyFont="1" applyFill="1" applyBorder="1" applyAlignment="1">
      <alignment vertical="center"/>
    </xf>
    <xf numFmtId="164" fontId="6" fillId="3" borderId="15" xfId="0" applyNumberFormat="1" applyFont="1" applyFill="1" applyBorder="1" applyAlignment="1">
      <alignment vertical="center"/>
    </xf>
    <xf numFmtId="49" fontId="6" fillId="5" borderId="14" xfId="0" applyNumberFormat="1" applyFont="1" applyFill="1" applyBorder="1" applyAlignment="1">
      <alignment vertical="center"/>
    </xf>
    <xf numFmtId="164" fontId="6" fillId="5" borderId="15" xfId="0" applyNumberFormat="1" applyFont="1" applyFill="1" applyBorder="1" applyAlignment="1">
      <alignment vertical="center"/>
    </xf>
    <xf numFmtId="49" fontId="6" fillId="5" borderId="16" xfId="0" applyNumberFormat="1" applyFont="1" applyFill="1" applyBorder="1" applyAlignment="1">
      <alignment vertical="center"/>
    </xf>
    <xf numFmtId="0" fontId="6" fillId="5" borderId="17" xfId="0" applyFont="1" applyFill="1" applyBorder="1" applyAlignment="1">
      <alignment vertical="center"/>
    </xf>
    <xf numFmtId="164" fontId="6" fillId="5" borderId="18" xfId="0" applyNumberFormat="1" applyFont="1" applyFill="1" applyBorder="1" applyAlignment="1">
      <alignment vertical="center"/>
    </xf>
    <xf numFmtId="49" fontId="6" fillId="5" borderId="10" xfId="0" applyNumberFormat="1" applyFont="1" applyFill="1" applyBorder="1" applyAlignment="1">
      <alignment vertical="center"/>
    </xf>
    <xf numFmtId="49" fontId="6" fillId="3" borderId="10" xfId="0" applyNumberFormat="1" applyFont="1" applyFill="1" applyBorder="1" applyAlignment="1">
      <alignment horizontal="center" vertical="center"/>
    </xf>
    <xf numFmtId="49" fontId="6" fillId="3" borderId="10" xfId="0" applyNumberFormat="1" applyFont="1" applyFill="1" applyBorder="1" applyAlignment="1">
      <alignment vertical="center"/>
    </xf>
    <xf numFmtId="49" fontId="6" fillId="3" borderId="10" xfId="0" applyNumberFormat="1" applyFont="1" applyFill="1" applyBorder="1" applyAlignment="1">
      <alignment horizontal="center" vertical="center" wrapText="1"/>
    </xf>
    <xf numFmtId="167" fontId="1" fillId="2" borderId="10" xfId="0" applyNumberFormat="1" applyFont="1" applyFill="1" applyBorder="1" applyAlignment="1"/>
    <xf numFmtId="0" fontId="8" fillId="3" borderId="10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vertical="center"/>
    </xf>
    <xf numFmtId="3" fontId="6" fillId="3" borderId="10" xfId="0" applyNumberFormat="1" applyFont="1" applyFill="1" applyBorder="1" applyAlignment="1">
      <alignment vertical="center"/>
    </xf>
    <xf numFmtId="0" fontId="1" fillId="2" borderId="10" xfId="0" applyFont="1" applyFill="1" applyBorder="1" applyAlignment="1">
      <alignment horizontal="center" vertical="center" wrapText="1"/>
    </xf>
    <xf numFmtId="41" fontId="1" fillId="2" borderId="10" xfId="1" applyFont="1" applyFill="1" applyBorder="1" applyAlignment="1">
      <alignment horizontal="right" vertical="center" wrapText="1"/>
    </xf>
    <xf numFmtId="0" fontId="6" fillId="3" borderId="10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vertical="center"/>
    </xf>
    <xf numFmtId="0" fontId="1" fillId="2" borderId="10" xfId="0" applyFont="1" applyFill="1" applyBorder="1" applyAlignment="1">
      <alignment vertical="center"/>
    </xf>
    <xf numFmtId="0" fontId="1" fillId="2" borderId="10" xfId="0" applyFont="1" applyFill="1" applyBorder="1" applyAlignment="1">
      <alignment horizontal="center" vertical="center"/>
    </xf>
    <xf numFmtId="41" fontId="1" fillId="2" borderId="10" xfId="1" applyFont="1" applyFill="1" applyBorder="1" applyAlignment="1">
      <alignment vertical="center"/>
    </xf>
    <xf numFmtId="41" fontId="6" fillId="3" borderId="10" xfId="1" applyFont="1" applyFill="1" applyBorder="1" applyAlignment="1">
      <alignment vertical="center"/>
    </xf>
    <xf numFmtId="49" fontId="6" fillId="3" borderId="10" xfId="0" applyNumberFormat="1" applyFont="1" applyFill="1" applyBorder="1" applyAlignment="1">
      <alignment vertical="center" wrapText="1"/>
    </xf>
    <xf numFmtId="49" fontId="7" fillId="2" borderId="10" xfId="0" applyNumberFormat="1" applyFont="1" applyFill="1" applyBorder="1" applyAlignment="1">
      <alignment horizontal="right"/>
    </xf>
    <xf numFmtId="49" fontId="1" fillId="2" borderId="10" xfId="0" applyNumberFormat="1" applyFont="1" applyFill="1" applyBorder="1" applyAlignment="1">
      <alignment horizontal="right" vertical="center" wrapText="1"/>
    </xf>
    <xf numFmtId="49" fontId="1" fillId="2" borderId="10" xfId="0" applyNumberFormat="1" applyFont="1" applyFill="1" applyBorder="1" applyAlignment="1">
      <alignment horizontal="right"/>
    </xf>
    <xf numFmtId="49" fontId="1" fillId="2" borderId="10" xfId="0" applyNumberFormat="1" applyFont="1" applyFill="1" applyBorder="1" applyAlignment="1">
      <alignment horizontal="right" wrapText="1"/>
    </xf>
    <xf numFmtId="3" fontId="2" fillId="2" borderId="10" xfId="0" applyNumberFormat="1" applyFont="1" applyFill="1" applyBorder="1" applyAlignment="1"/>
    <xf numFmtId="166" fontId="1" fillId="2" borderId="10" xfId="0" applyNumberFormat="1" applyFont="1" applyFill="1" applyBorder="1" applyAlignment="1"/>
    <xf numFmtId="0" fontId="1" fillId="2" borderId="10" xfId="0" applyFont="1" applyFill="1" applyBorder="1" applyAlignment="1"/>
    <xf numFmtId="49" fontId="3" fillId="2" borderId="10" xfId="0" applyNumberFormat="1" applyFont="1" applyFill="1" applyBorder="1" applyAlignment="1">
      <alignment horizontal="left" vertical="center" wrapText="1"/>
    </xf>
    <xf numFmtId="168" fontId="10" fillId="2" borderId="10" xfId="0" applyNumberFormat="1" applyFont="1" applyFill="1" applyBorder="1" applyAlignment="1"/>
    <xf numFmtId="49" fontId="15" fillId="8" borderId="10" xfId="0" applyNumberFormat="1" applyFont="1" applyFill="1" applyBorder="1" applyAlignment="1">
      <alignment vertical="center"/>
    </xf>
    <xf numFmtId="0" fontId="13" fillId="8" borderId="10" xfId="0" applyFont="1" applyFill="1" applyBorder="1" applyAlignment="1">
      <alignment vertical="center"/>
    </xf>
    <xf numFmtId="49" fontId="1" fillId="2" borderId="10" xfId="0" applyNumberFormat="1" applyFont="1" applyFill="1" applyBorder="1" applyAlignment="1">
      <alignment wrapText="1"/>
    </xf>
    <xf numFmtId="0" fontId="1" fillId="2" borderId="10" xfId="0" applyFont="1" applyFill="1" applyBorder="1" applyAlignment="1">
      <alignment wrapText="1"/>
    </xf>
    <xf numFmtId="49" fontId="6" fillId="3" borderId="10" xfId="0" applyNumberFormat="1" applyFont="1" applyFill="1" applyBorder="1" applyAlignment="1">
      <alignment wrapText="1"/>
    </xf>
    <xf numFmtId="0" fontId="6" fillId="4" borderId="10" xfId="0" applyFont="1" applyFill="1" applyBorder="1" applyAlignment="1">
      <alignment wrapText="1"/>
    </xf>
    <xf numFmtId="49" fontId="1" fillId="2" borderId="10" xfId="0" applyNumberFormat="1" applyFont="1" applyFill="1" applyBorder="1" applyAlignment="1"/>
    <xf numFmtId="0" fontId="1" fillId="2" borderId="10" xfId="0" applyFont="1" applyFill="1" applyBorder="1" applyAlignment="1"/>
    <xf numFmtId="49" fontId="9" fillId="3" borderId="10" xfId="0" applyNumberFormat="1" applyFont="1" applyFill="1" applyBorder="1" applyAlignment="1">
      <alignment horizontal="center" vertical="center"/>
    </xf>
    <xf numFmtId="0" fontId="9" fillId="4" borderId="10" xfId="0" applyFont="1" applyFill="1" applyBorder="1" applyAlignment="1">
      <alignment horizontal="center" vertical="center"/>
    </xf>
    <xf numFmtId="49" fontId="1" fillId="9" borderId="10" xfId="0" applyNumberFormat="1" applyFont="1" applyFill="1" applyBorder="1" applyAlignment="1">
      <alignment horizontal="right" wrapText="1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952499</xdr:colOff>
      <xdr:row>1</xdr:row>
      <xdr:rowOff>0</xdr:rowOff>
    </xdr:from>
    <xdr:to>
      <xdr:col>6</xdr:col>
      <xdr:colOff>821670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499" y="190500"/>
          <a:ext cx="5781675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7"/>
  <sheetViews>
    <sheetView showGridLines="0" tabSelected="1" zoomScaleNormal="100" workbookViewId="0">
      <selection activeCell="C13" sqref="C13:C14"/>
    </sheetView>
  </sheetViews>
  <sheetFormatPr baseColWidth="10" defaultColWidth="10.85546875" defaultRowHeight="11.25" customHeight="1" x14ac:dyDescent="0.25"/>
  <cols>
    <col min="1" max="1" width="7.28515625" style="2" customWidth="1"/>
    <col min="2" max="2" width="22.7109375" style="2" customWidth="1"/>
    <col min="3" max="3" width="16.85546875" style="2" customWidth="1"/>
    <col min="4" max="4" width="9.42578125" style="2" customWidth="1"/>
    <col min="5" max="5" width="14.42578125" style="2" customWidth="1"/>
    <col min="6" max="6" width="11" style="2" customWidth="1"/>
    <col min="7" max="7" width="12.42578125" style="2" customWidth="1"/>
    <col min="8" max="255" width="10.85546875" style="1" customWidth="1"/>
  </cols>
  <sheetData>
    <row r="1" spans="1:7" ht="15" customHeight="1" x14ac:dyDescent="0.25">
      <c r="A1" s="3"/>
      <c r="B1" s="3"/>
      <c r="C1" s="3"/>
      <c r="D1" s="3"/>
      <c r="E1" s="3"/>
      <c r="F1" s="3"/>
      <c r="G1" s="3"/>
    </row>
    <row r="2" spans="1:7" ht="15" customHeight="1" x14ac:dyDescent="0.25">
      <c r="A2" s="3"/>
      <c r="B2" s="3"/>
      <c r="C2" s="3"/>
      <c r="D2" s="3"/>
      <c r="E2" s="3"/>
      <c r="F2" s="3"/>
      <c r="G2" s="3"/>
    </row>
    <row r="3" spans="1:7" ht="15" customHeight="1" x14ac:dyDescent="0.25">
      <c r="A3" s="3"/>
      <c r="B3" s="3"/>
      <c r="C3" s="3"/>
      <c r="D3" s="3"/>
      <c r="E3" s="3"/>
      <c r="F3" s="3"/>
      <c r="G3" s="3"/>
    </row>
    <row r="4" spans="1:7" ht="15" customHeight="1" x14ac:dyDescent="0.25">
      <c r="A4" s="3"/>
      <c r="B4" s="3"/>
      <c r="C4" s="3"/>
      <c r="D4" s="3"/>
      <c r="E4" s="3"/>
      <c r="F4" s="3"/>
      <c r="G4" s="3"/>
    </row>
    <row r="5" spans="1:7" ht="15" customHeight="1" x14ac:dyDescent="0.25">
      <c r="A5" s="3"/>
      <c r="B5" s="3"/>
      <c r="C5" s="3"/>
      <c r="D5" s="3"/>
      <c r="E5" s="3"/>
      <c r="F5" s="3"/>
      <c r="G5" s="3"/>
    </row>
    <row r="6" spans="1:7" ht="15" customHeight="1" x14ac:dyDescent="0.25">
      <c r="A6" s="3"/>
      <c r="B6" s="3"/>
      <c r="C6" s="3"/>
      <c r="D6" s="3"/>
      <c r="E6" s="3"/>
      <c r="F6" s="3"/>
      <c r="G6" s="3"/>
    </row>
    <row r="7" spans="1:7" ht="15" customHeight="1" x14ac:dyDescent="0.25">
      <c r="A7" s="3"/>
      <c r="B7" s="3"/>
      <c r="C7" s="3"/>
      <c r="D7" s="3"/>
      <c r="E7" s="3"/>
      <c r="F7" s="3"/>
      <c r="G7" s="3"/>
    </row>
    <row r="8" spans="1:7" ht="15" customHeight="1" x14ac:dyDescent="0.25">
      <c r="A8" s="3"/>
      <c r="B8" s="3"/>
      <c r="C8" s="3"/>
      <c r="D8" s="3"/>
      <c r="E8" s="3"/>
      <c r="F8" s="3"/>
      <c r="G8" s="3"/>
    </row>
    <row r="9" spans="1:7" ht="12" customHeight="1" x14ac:dyDescent="0.25">
      <c r="A9" s="3"/>
      <c r="B9" s="96" t="s">
        <v>0</v>
      </c>
      <c r="C9" s="97" t="s">
        <v>82</v>
      </c>
      <c r="D9" s="19"/>
      <c r="E9" s="110" t="s">
        <v>1</v>
      </c>
      <c r="F9" s="111"/>
      <c r="G9" s="101">
        <v>17</v>
      </c>
    </row>
    <row r="10" spans="1:7" ht="15" x14ac:dyDescent="0.25">
      <c r="A10" s="3"/>
      <c r="B10" s="18" t="s">
        <v>2</v>
      </c>
      <c r="C10" s="98" t="s">
        <v>83</v>
      </c>
      <c r="D10" s="20"/>
      <c r="E10" s="108" t="s">
        <v>3</v>
      </c>
      <c r="F10" s="109"/>
      <c r="G10" s="99" t="s">
        <v>103</v>
      </c>
    </row>
    <row r="11" spans="1:7" ht="15" x14ac:dyDescent="0.25">
      <c r="A11" s="3"/>
      <c r="B11" s="18" t="s">
        <v>4</v>
      </c>
      <c r="C11" s="99" t="s">
        <v>102</v>
      </c>
      <c r="D11" s="20"/>
      <c r="E11" s="108" t="s">
        <v>5</v>
      </c>
      <c r="F11" s="109"/>
      <c r="G11" s="102">
        <v>150000</v>
      </c>
    </row>
    <row r="12" spans="1:7" ht="11.25" customHeight="1" x14ac:dyDescent="0.25">
      <c r="A12" s="3"/>
      <c r="B12" s="18" t="s">
        <v>6</v>
      </c>
      <c r="C12" s="100" t="s">
        <v>62</v>
      </c>
      <c r="D12" s="20"/>
      <c r="E12" s="13" t="s">
        <v>7</v>
      </c>
      <c r="F12" s="103"/>
      <c r="G12" s="7">
        <f>G9*G11</f>
        <v>2550000</v>
      </c>
    </row>
    <row r="13" spans="1:7" ht="23.25" customHeight="1" x14ac:dyDescent="0.25">
      <c r="A13" s="3"/>
      <c r="B13" s="18" t="s">
        <v>8</v>
      </c>
      <c r="C13" s="116" t="s">
        <v>120</v>
      </c>
      <c r="D13" s="20"/>
      <c r="E13" s="108" t="s">
        <v>9</v>
      </c>
      <c r="F13" s="109"/>
      <c r="G13" s="100" t="s">
        <v>63</v>
      </c>
    </row>
    <row r="14" spans="1:7" ht="13.5" customHeight="1" x14ac:dyDescent="0.25">
      <c r="A14" s="3"/>
      <c r="B14" s="18" t="s">
        <v>10</v>
      </c>
      <c r="C14" s="116" t="s">
        <v>121</v>
      </c>
      <c r="D14" s="20"/>
      <c r="E14" s="108" t="s">
        <v>11</v>
      </c>
      <c r="F14" s="109"/>
      <c r="G14" s="99" t="s">
        <v>103</v>
      </c>
    </row>
    <row r="15" spans="1:7" ht="16.5" customHeight="1" x14ac:dyDescent="0.25">
      <c r="A15" s="3"/>
      <c r="B15" s="18" t="s">
        <v>12</v>
      </c>
      <c r="C15" s="99" t="s">
        <v>119</v>
      </c>
      <c r="D15" s="20"/>
      <c r="E15" s="112" t="s">
        <v>13</v>
      </c>
      <c r="F15" s="113"/>
      <c r="G15" s="100" t="s">
        <v>104</v>
      </c>
    </row>
    <row r="16" spans="1:7" ht="12" customHeight="1" x14ac:dyDescent="0.25">
      <c r="A16" s="3"/>
      <c r="B16" s="23"/>
      <c r="C16" s="24"/>
      <c r="D16" s="20"/>
      <c r="E16" s="20"/>
      <c r="F16" s="20"/>
      <c r="G16" s="25"/>
    </row>
    <row r="17" spans="1:255" ht="12" customHeight="1" x14ac:dyDescent="0.25">
      <c r="A17" s="3"/>
      <c r="B17" s="114" t="s">
        <v>14</v>
      </c>
      <c r="C17" s="115"/>
      <c r="D17" s="115"/>
      <c r="E17" s="115"/>
      <c r="F17" s="115"/>
      <c r="G17" s="115"/>
    </row>
    <row r="18" spans="1:255" ht="12" customHeight="1" x14ac:dyDescent="0.25">
      <c r="A18" s="3"/>
      <c r="B18" s="27"/>
      <c r="C18" s="28"/>
      <c r="D18" s="28"/>
      <c r="E18" s="28"/>
      <c r="F18" s="27"/>
      <c r="G18" s="27"/>
    </row>
    <row r="19" spans="1:255" ht="12" customHeight="1" x14ac:dyDescent="0.25">
      <c r="A19" s="3"/>
      <c r="B19" s="80" t="s">
        <v>15</v>
      </c>
      <c r="C19" s="29"/>
      <c r="D19" s="29"/>
      <c r="E19" s="29"/>
      <c r="F19" s="29"/>
      <c r="G19" s="29"/>
    </row>
    <row r="20" spans="1:255" ht="24" customHeight="1" x14ac:dyDescent="0.25">
      <c r="A20" s="3"/>
      <c r="B20" s="83" t="s">
        <v>16</v>
      </c>
      <c r="C20" s="83" t="s">
        <v>17</v>
      </c>
      <c r="D20" s="83" t="s">
        <v>18</v>
      </c>
      <c r="E20" s="83" t="s">
        <v>19</v>
      </c>
      <c r="F20" s="83" t="s">
        <v>20</v>
      </c>
      <c r="G20" s="83" t="s">
        <v>21</v>
      </c>
    </row>
    <row r="21" spans="1:255" ht="12.75" customHeight="1" x14ac:dyDescent="0.25">
      <c r="A21" s="3"/>
      <c r="B21" s="4" t="s">
        <v>84</v>
      </c>
      <c r="C21" s="5" t="s">
        <v>22</v>
      </c>
      <c r="D21" s="6">
        <v>2</v>
      </c>
      <c r="E21" s="5" t="s">
        <v>86</v>
      </c>
      <c r="F21" s="7">
        <v>30000</v>
      </c>
      <c r="G21" s="7">
        <f>(D21*F21)</f>
        <v>60000</v>
      </c>
    </row>
    <row r="22" spans="1:255" ht="15" customHeight="1" x14ac:dyDescent="0.25">
      <c r="A22" s="3"/>
      <c r="B22" s="4" t="s">
        <v>106</v>
      </c>
      <c r="C22" s="5" t="s">
        <v>22</v>
      </c>
      <c r="D22" s="6">
        <v>5</v>
      </c>
      <c r="E22" s="5" t="s">
        <v>87</v>
      </c>
      <c r="F22" s="7">
        <v>30000</v>
      </c>
      <c r="G22" s="7">
        <f>(D22*F22)</f>
        <v>150000</v>
      </c>
    </row>
    <row r="23" spans="1:255" ht="12.75" customHeight="1" x14ac:dyDescent="0.25">
      <c r="A23" s="3"/>
      <c r="B23" s="4" t="s">
        <v>107</v>
      </c>
      <c r="C23" s="5" t="s">
        <v>22</v>
      </c>
      <c r="D23" s="6">
        <v>2</v>
      </c>
      <c r="E23" s="5" t="s">
        <v>105</v>
      </c>
      <c r="F23" s="7">
        <v>30000</v>
      </c>
      <c r="G23" s="7">
        <f>(D23*F23)</f>
        <v>60000</v>
      </c>
    </row>
    <row r="24" spans="1:255" ht="12.75" customHeight="1" x14ac:dyDescent="0.25">
      <c r="A24" s="3"/>
      <c r="B24" s="4" t="s">
        <v>88</v>
      </c>
      <c r="C24" s="5" t="s">
        <v>22</v>
      </c>
      <c r="D24" s="6">
        <v>2</v>
      </c>
      <c r="E24" s="5" t="s">
        <v>89</v>
      </c>
      <c r="F24" s="7">
        <v>30000</v>
      </c>
      <c r="G24" s="7">
        <f t="shared" ref="G24:G25" si="0">(D24*F24)</f>
        <v>60000</v>
      </c>
    </row>
    <row r="25" spans="1:255" ht="13.5" customHeight="1" x14ac:dyDescent="0.25">
      <c r="B25" s="4" t="s">
        <v>108</v>
      </c>
      <c r="C25" s="5" t="s">
        <v>22</v>
      </c>
      <c r="D25" s="6">
        <v>10</v>
      </c>
      <c r="E25" s="5" t="s">
        <v>90</v>
      </c>
      <c r="F25" s="7">
        <v>30000</v>
      </c>
      <c r="G25" s="7">
        <f t="shared" si="0"/>
        <v>300000</v>
      </c>
    </row>
    <row r="26" spans="1:255" ht="12.75" customHeight="1" x14ac:dyDescent="0.25">
      <c r="A26" s="3"/>
      <c r="B26" s="82" t="s">
        <v>23</v>
      </c>
      <c r="C26" s="90"/>
      <c r="D26" s="90"/>
      <c r="E26" s="90"/>
      <c r="F26" s="91"/>
      <c r="G26" s="87">
        <f>SUM(G21:G25)</f>
        <v>630000</v>
      </c>
    </row>
    <row r="27" spans="1:255" ht="12" customHeight="1" x14ac:dyDescent="0.25">
      <c r="A27" s="3"/>
      <c r="B27" s="27"/>
      <c r="C27" s="27"/>
      <c r="D27" s="27"/>
      <c r="E27" s="27"/>
      <c r="F27" s="31"/>
      <c r="G27" s="31"/>
    </row>
    <row r="28" spans="1:255" ht="12" customHeight="1" x14ac:dyDescent="0.25">
      <c r="A28" s="3"/>
      <c r="B28" s="80" t="s">
        <v>24</v>
      </c>
      <c r="C28" s="32"/>
      <c r="D28" s="32"/>
      <c r="E28" s="32"/>
      <c r="F28" s="29"/>
      <c r="G28" s="29"/>
    </row>
    <row r="29" spans="1:255" ht="24" customHeight="1" x14ac:dyDescent="0.25">
      <c r="A29" s="3"/>
      <c r="B29" s="81" t="s">
        <v>16</v>
      </c>
      <c r="C29" s="83" t="s">
        <v>17</v>
      </c>
      <c r="D29" s="83" t="s">
        <v>18</v>
      </c>
      <c r="E29" s="81" t="s">
        <v>19</v>
      </c>
      <c r="F29" s="83" t="s">
        <v>20</v>
      </c>
      <c r="G29" s="81" t="s">
        <v>21</v>
      </c>
    </row>
    <row r="30" spans="1:255" ht="12" customHeight="1" x14ac:dyDescent="0.25">
      <c r="A30" s="3"/>
      <c r="B30" s="92" t="s">
        <v>64</v>
      </c>
      <c r="C30" s="93" t="s">
        <v>76</v>
      </c>
      <c r="D30" s="93">
        <v>1</v>
      </c>
      <c r="E30" s="93" t="s">
        <v>75</v>
      </c>
      <c r="F30" s="94">
        <v>35000</v>
      </c>
      <c r="G30" s="94">
        <f>D30*F30</f>
        <v>35000</v>
      </c>
    </row>
    <row r="31" spans="1:255" ht="12" customHeight="1" x14ac:dyDescent="0.25">
      <c r="A31" s="3"/>
      <c r="B31" s="82" t="s">
        <v>25</v>
      </c>
      <c r="C31" s="90"/>
      <c r="D31" s="90"/>
      <c r="E31" s="90"/>
      <c r="F31" s="95" t="s">
        <v>74</v>
      </c>
      <c r="G31" s="95">
        <f>SUM(G30:G30)</f>
        <v>35000</v>
      </c>
    </row>
    <row r="32" spans="1:255" s="9" customFormat="1" ht="12" customHeight="1" x14ac:dyDescent="0.25">
      <c r="A32" s="21"/>
      <c r="B32" s="33"/>
      <c r="C32" s="34"/>
      <c r="D32" s="34"/>
      <c r="E32" s="34"/>
      <c r="F32" s="35"/>
      <c r="G32" s="35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  <c r="BO32" s="8"/>
      <c r="BP32" s="8"/>
      <c r="BQ32" s="8"/>
      <c r="BR32" s="8"/>
      <c r="BS32" s="8"/>
      <c r="BT32" s="8"/>
      <c r="BU32" s="8"/>
      <c r="BV32" s="8"/>
      <c r="BW32" s="8"/>
      <c r="BX32" s="8"/>
      <c r="BY32" s="8"/>
      <c r="BZ32" s="8"/>
      <c r="CA32" s="8"/>
      <c r="CB32" s="8"/>
      <c r="CC32" s="8"/>
      <c r="CD32" s="8"/>
      <c r="CE32" s="8"/>
      <c r="CF32" s="8"/>
      <c r="CG32" s="8"/>
      <c r="CH32" s="8"/>
      <c r="CI32" s="8"/>
      <c r="CJ32" s="8"/>
      <c r="CK32" s="8"/>
      <c r="CL32" s="8"/>
      <c r="CM32" s="8"/>
      <c r="CN32" s="8"/>
      <c r="CO32" s="8"/>
      <c r="CP32" s="8"/>
      <c r="CQ32" s="8"/>
      <c r="CR32" s="8"/>
      <c r="CS32" s="8"/>
      <c r="CT32" s="8"/>
      <c r="CU32" s="8"/>
      <c r="CV32" s="8"/>
      <c r="CW32" s="8"/>
      <c r="CX32" s="8"/>
      <c r="CY32" s="8"/>
      <c r="CZ32" s="8"/>
      <c r="DA32" s="8"/>
      <c r="DB32" s="8"/>
      <c r="DC32" s="8"/>
      <c r="DD32" s="8"/>
      <c r="DE32" s="8"/>
      <c r="DF32" s="8"/>
      <c r="DG32" s="8"/>
      <c r="DH32" s="8"/>
      <c r="DI32" s="8"/>
      <c r="DJ32" s="8"/>
      <c r="DK32" s="8"/>
      <c r="DL32" s="8"/>
      <c r="DM32" s="8"/>
      <c r="DN32" s="8"/>
      <c r="DO32" s="8"/>
      <c r="DP32" s="8"/>
      <c r="DQ32" s="8"/>
      <c r="DR32" s="8"/>
      <c r="DS32" s="8"/>
      <c r="DT32" s="8"/>
      <c r="DU32" s="8"/>
      <c r="DV32" s="8"/>
      <c r="DW32" s="8"/>
      <c r="DX32" s="8"/>
      <c r="DY32" s="8"/>
      <c r="DZ32" s="8"/>
      <c r="EA32" s="8"/>
      <c r="EB32" s="8"/>
      <c r="EC32" s="8"/>
      <c r="ED32" s="8"/>
      <c r="EE32" s="8"/>
      <c r="EF32" s="8"/>
      <c r="EG32" s="8"/>
      <c r="EH32" s="8"/>
      <c r="EI32" s="8"/>
      <c r="EJ32" s="8"/>
      <c r="EK32" s="8"/>
      <c r="EL32" s="8"/>
      <c r="EM32" s="8"/>
      <c r="EN32" s="8"/>
      <c r="EO32" s="8"/>
      <c r="EP32" s="8"/>
      <c r="EQ32" s="8"/>
      <c r="ER32" s="8"/>
      <c r="ES32" s="8"/>
      <c r="ET32" s="8"/>
      <c r="EU32" s="8"/>
      <c r="EV32" s="8"/>
      <c r="EW32" s="8"/>
      <c r="EX32" s="8"/>
      <c r="EY32" s="8"/>
      <c r="EZ32" s="8"/>
      <c r="FA32" s="8"/>
      <c r="FB32" s="8"/>
      <c r="FC32" s="8"/>
      <c r="FD32" s="8"/>
      <c r="FE32" s="8"/>
      <c r="FF32" s="8"/>
      <c r="FG32" s="8"/>
      <c r="FH32" s="8"/>
      <c r="FI32" s="8"/>
      <c r="FJ32" s="8"/>
      <c r="FK32" s="8"/>
      <c r="FL32" s="8"/>
      <c r="FM32" s="8"/>
      <c r="FN32" s="8"/>
      <c r="FO32" s="8"/>
      <c r="FP32" s="8"/>
      <c r="FQ32" s="8"/>
      <c r="FR32" s="8"/>
      <c r="FS32" s="8"/>
      <c r="FT32" s="8"/>
      <c r="FU32" s="8"/>
      <c r="FV32" s="8"/>
      <c r="FW32" s="8"/>
      <c r="FX32" s="8"/>
      <c r="FY32" s="8"/>
      <c r="FZ32" s="8"/>
      <c r="GA32" s="8"/>
      <c r="GB32" s="8"/>
      <c r="GC32" s="8"/>
      <c r="GD32" s="8"/>
      <c r="GE32" s="8"/>
      <c r="GF32" s="8"/>
      <c r="GG32" s="8"/>
      <c r="GH32" s="8"/>
      <c r="GI32" s="8"/>
      <c r="GJ32" s="8"/>
      <c r="GK32" s="8"/>
      <c r="GL32" s="8"/>
      <c r="GM32" s="8"/>
      <c r="GN32" s="8"/>
      <c r="GO32" s="8"/>
      <c r="GP32" s="8"/>
      <c r="GQ32" s="8"/>
      <c r="GR32" s="8"/>
      <c r="GS32" s="8"/>
      <c r="GT32" s="8"/>
      <c r="GU32" s="8"/>
      <c r="GV32" s="8"/>
      <c r="GW32" s="8"/>
      <c r="GX32" s="8"/>
      <c r="GY32" s="8"/>
      <c r="GZ32" s="8"/>
      <c r="HA32" s="8"/>
      <c r="HB32" s="8"/>
      <c r="HC32" s="8"/>
      <c r="HD32" s="8"/>
      <c r="HE32" s="8"/>
      <c r="HF32" s="8"/>
      <c r="HG32" s="8"/>
      <c r="HH32" s="8"/>
      <c r="HI32" s="8"/>
      <c r="HJ32" s="8"/>
      <c r="HK32" s="8"/>
      <c r="HL32" s="8"/>
      <c r="HM32" s="8"/>
      <c r="HN32" s="8"/>
      <c r="HO32" s="8"/>
      <c r="HP32" s="8"/>
      <c r="HQ32" s="8"/>
      <c r="HR32" s="8"/>
      <c r="HS32" s="8"/>
      <c r="HT32" s="8"/>
      <c r="HU32" s="8"/>
      <c r="HV32" s="8"/>
      <c r="HW32" s="8"/>
      <c r="HX32" s="8"/>
      <c r="HY32" s="8"/>
      <c r="HZ32" s="8"/>
      <c r="IA32" s="8"/>
      <c r="IB32" s="8"/>
      <c r="IC32" s="8"/>
      <c r="ID32" s="8"/>
      <c r="IE32" s="8"/>
      <c r="IF32" s="8"/>
      <c r="IG32" s="8"/>
      <c r="IH32" s="8"/>
      <c r="II32" s="8"/>
      <c r="IJ32" s="8"/>
      <c r="IK32" s="8"/>
      <c r="IL32" s="8"/>
      <c r="IM32" s="8"/>
      <c r="IN32" s="8"/>
      <c r="IO32" s="8"/>
      <c r="IP32" s="8"/>
      <c r="IQ32" s="8"/>
      <c r="IR32" s="8"/>
      <c r="IS32" s="8"/>
      <c r="IT32" s="8"/>
      <c r="IU32" s="8"/>
    </row>
    <row r="33" spans="1:11" ht="12" customHeight="1" x14ac:dyDescent="0.25">
      <c r="A33" s="3"/>
      <c r="B33" s="80" t="s">
        <v>26</v>
      </c>
      <c r="C33" s="32"/>
      <c r="D33" s="32"/>
      <c r="E33" s="32"/>
      <c r="F33" s="29"/>
      <c r="G33" s="29"/>
    </row>
    <row r="34" spans="1:11" ht="24" customHeight="1" x14ac:dyDescent="0.25">
      <c r="A34" s="3"/>
      <c r="B34" s="81" t="s">
        <v>16</v>
      </c>
      <c r="C34" s="81" t="s">
        <v>17</v>
      </c>
      <c r="D34" s="81" t="s">
        <v>18</v>
      </c>
      <c r="E34" s="81" t="s">
        <v>19</v>
      </c>
      <c r="F34" s="83" t="s">
        <v>20</v>
      </c>
      <c r="G34" s="81" t="s">
        <v>21</v>
      </c>
    </row>
    <row r="35" spans="1:11" ht="12.75" customHeight="1" x14ac:dyDescent="0.25">
      <c r="A35" s="3"/>
      <c r="B35" s="4" t="s">
        <v>65</v>
      </c>
      <c r="C35" s="5" t="s">
        <v>114</v>
      </c>
      <c r="D35" s="15">
        <v>0.33</v>
      </c>
      <c r="E35" s="5" t="s">
        <v>77</v>
      </c>
      <c r="F35" s="7">
        <v>195000</v>
      </c>
      <c r="G35" s="7">
        <f>D35*F35</f>
        <v>64350</v>
      </c>
    </row>
    <row r="36" spans="1:11" ht="12.75" customHeight="1" x14ac:dyDescent="0.25">
      <c r="A36" s="3"/>
      <c r="B36" s="4" t="s">
        <v>109</v>
      </c>
      <c r="C36" s="5" t="s">
        <v>114</v>
      </c>
      <c r="D36" s="15">
        <v>0.4</v>
      </c>
      <c r="E36" s="5" t="s">
        <v>77</v>
      </c>
      <c r="F36" s="7">
        <v>195000</v>
      </c>
      <c r="G36" s="7">
        <f t="shared" ref="G36:G41" si="1">D36*F36</f>
        <v>78000</v>
      </c>
    </row>
    <row r="37" spans="1:11" ht="12.75" customHeight="1" x14ac:dyDescent="0.25">
      <c r="A37" s="3"/>
      <c r="B37" s="4" t="s">
        <v>66</v>
      </c>
      <c r="C37" s="5" t="s">
        <v>114</v>
      </c>
      <c r="D37" s="15">
        <v>0.3</v>
      </c>
      <c r="E37" s="5" t="s">
        <v>77</v>
      </c>
      <c r="F37" s="7">
        <v>195000</v>
      </c>
      <c r="G37" s="7">
        <f t="shared" si="1"/>
        <v>58500</v>
      </c>
    </row>
    <row r="38" spans="1:11" ht="12.75" customHeight="1" x14ac:dyDescent="0.25">
      <c r="A38" s="3"/>
      <c r="B38" s="4" t="s">
        <v>110</v>
      </c>
      <c r="C38" s="5" t="s">
        <v>114</v>
      </c>
      <c r="D38" s="15">
        <v>0.1</v>
      </c>
      <c r="E38" s="5" t="s">
        <v>79</v>
      </c>
      <c r="F38" s="7">
        <v>195000</v>
      </c>
      <c r="G38" s="7">
        <f t="shared" si="1"/>
        <v>19500</v>
      </c>
    </row>
    <row r="39" spans="1:11" ht="12.75" customHeight="1" x14ac:dyDescent="0.25">
      <c r="A39" s="3"/>
      <c r="B39" s="4" t="s">
        <v>85</v>
      </c>
      <c r="C39" s="5" t="s">
        <v>114</v>
      </c>
      <c r="D39" s="15">
        <v>0.2</v>
      </c>
      <c r="E39" s="5" t="s">
        <v>91</v>
      </c>
      <c r="F39" s="7">
        <v>195000</v>
      </c>
      <c r="G39" s="7">
        <f t="shared" si="1"/>
        <v>39000</v>
      </c>
    </row>
    <row r="40" spans="1:11" ht="12.75" customHeight="1" x14ac:dyDescent="0.25">
      <c r="A40" s="3"/>
      <c r="B40" s="4" t="s">
        <v>117</v>
      </c>
      <c r="C40" s="5" t="s">
        <v>114</v>
      </c>
      <c r="D40" s="15">
        <v>0.1</v>
      </c>
      <c r="E40" s="5" t="s">
        <v>90</v>
      </c>
      <c r="F40" s="7">
        <v>195000</v>
      </c>
      <c r="G40" s="7">
        <f t="shared" si="1"/>
        <v>19500</v>
      </c>
    </row>
    <row r="41" spans="1:11" ht="12.75" customHeight="1" x14ac:dyDescent="0.25">
      <c r="A41" s="3"/>
      <c r="B41" s="4" t="s">
        <v>71</v>
      </c>
      <c r="C41" s="5" t="s">
        <v>114</v>
      </c>
      <c r="D41" s="15">
        <v>0.1</v>
      </c>
      <c r="E41" s="5" t="s">
        <v>92</v>
      </c>
      <c r="F41" s="7">
        <v>195000</v>
      </c>
      <c r="G41" s="7">
        <f t="shared" si="1"/>
        <v>19500</v>
      </c>
    </row>
    <row r="42" spans="1:11" ht="12.75" customHeight="1" x14ac:dyDescent="0.25">
      <c r="A42" s="3"/>
      <c r="B42" s="82" t="s">
        <v>27</v>
      </c>
      <c r="C42" s="90"/>
      <c r="D42" s="90"/>
      <c r="E42" s="90"/>
      <c r="F42" s="91"/>
      <c r="G42" s="87">
        <f>SUM(G35:G41)</f>
        <v>298350</v>
      </c>
    </row>
    <row r="43" spans="1:11" ht="12" customHeight="1" x14ac:dyDescent="0.25">
      <c r="A43" s="3"/>
      <c r="B43" s="27"/>
      <c r="C43" s="27"/>
      <c r="D43" s="27"/>
      <c r="E43" s="27"/>
      <c r="F43" s="31"/>
      <c r="G43" s="31"/>
    </row>
    <row r="44" spans="1:11" ht="12" customHeight="1" x14ac:dyDescent="0.25">
      <c r="A44" s="3"/>
      <c r="B44" s="80" t="s">
        <v>28</v>
      </c>
      <c r="C44" s="32"/>
      <c r="D44" s="32"/>
      <c r="E44" s="32"/>
      <c r="F44" s="29"/>
      <c r="G44" s="29"/>
    </row>
    <row r="45" spans="1:11" ht="24" customHeight="1" x14ac:dyDescent="0.25">
      <c r="A45" s="3"/>
      <c r="B45" s="83" t="s">
        <v>29</v>
      </c>
      <c r="C45" s="83" t="s">
        <v>30</v>
      </c>
      <c r="D45" s="83" t="s">
        <v>31</v>
      </c>
      <c r="E45" s="83" t="s">
        <v>19</v>
      </c>
      <c r="F45" s="83" t="s">
        <v>20</v>
      </c>
      <c r="G45" s="83" t="s">
        <v>21</v>
      </c>
      <c r="K45" s="2"/>
    </row>
    <row r="46" spans="1:11" ht="12.75" customHeight="1" x14ac:dyDescent="0.25">
      <c r="A46" s="3"/>
      <c r="B46" s="104" t="s">
        <v>67</v>
      </c>
      <c r="C46" s="88" t="s">
        <v>61</v>
      </c>
      <c r="D46" s="88">
        <v>80</v>
      </c>
      <c r="E46" s="88" t="s">
        <v>77</v>
      </c>
      <c r="F46" s="89">
        <v>2000</v>
      </c>
      <c r="G46" s="89">
        <f>D46*F46</f>
        <v>160000</v>
      </c>
      <c r="K46" s="2"/>
    </row>
    <row r="47" spans="1:11" ht="12.75" customHeight="1" x14ac:dyDescent="0.25">
      <c r="A47" s="3"/>
      <c r="B47" s="10" t="s">
        <v>68</v>
      </c>
      <c r="C47" s="11"/>
      <c r="D47" s="17"/>
      <c r="E47" s="11"/>
      <c r="F47" s="12"/>
      <c r="G47" s="16"/>
    </row>
    <row r="48" spans="1:11" ht="12.75" customHeight="1" x14ac:dyDescent="0.25">
      <c r="A48" s="3"/>
      <c r="B48" s="13" t="s">
        <v>69</v>
      </c>
      <c r="C48" s="11" t="s">
        <v>61</v>
      </c>
      <c r="D48" s="17">
        <v>300</v>
      </c>
      <c r="E48" s="11" t="s">
        <v>77</v>
      </c>
      <c r="F48" s="12">
        <v>1340</v>
      </c>
      <c r="G48" s="16">
        <f>(D48*F48)</f>
        <v>402000</v>
      </c>
    </row>
    <row r="49" spans="1:7" ht="12.75" customHeight="1" x14ac:dyDescent="0.25">
      <c r="A49" s="3"/>
      <c r="B49" s="10" t="s">
        <v>60</v>
      </c>
      <c r="C49" s="14"/>
      <c r="D49" s="14"/>
      <c r="E49" s="14"/>
      <c r="F49" s="12"/>
      <c r="G49" s="16"/>
    </row>
    <row r="50" spans="1:7" ht="12.75" customHeight="1" x14ac:dyDescent="0.25">
      <c r="A50" s="3"/>
      <c r="B50" s="13" t="s">
        <v>93</v>
      </c>
      <c r="C50" s="11" t="s">
        <v>111</v>
      </c>
      <c r="D50" s="17">
        <v>0.4</v>
      </c>
      <c r="E50" s="11" t="s">
        <v>78</v>
      </c>
      <c r="F50" s="12">
        <v>39000</v>
      </c>
      <c r="G50" s="16">
        <f>D51*F51</f>
        <v>11800</v>
      </c>
    </row>
    <row r="51" spans="1:7" ht="12.75" customHeight="1" x14ac:dyDescent="0.25">
      <c r="A51" s="3"/>
      <c r="B51" s="13" t="s">
        <v>70</v>
      </c>
      <c r="C51" s="14" t="s">
        <v>111</v>
      </c>
      <c r="D51" s="14">
        <v>1</v>
      </c>
      <c r="E51" s="14" t="s">
        <v>79</v>
      </c>
      <c r="F51" s="12">
        <v>11800</v>
      </c>
      <c r="G51" s="16">
        <f>(D51*F51)</f>
        <v>11800</v>
      </c>
    </row>
    <row r="52" spans="1:7" ht="12.75" customHeight="1" x14ac:dyDescent="0.25">
      <c r="A52" s="3"/>
      <c r="B52" s="10" t="s">
        <v>94</v>
      </c>
      <c r="C52" s="14"/>
      <c r="D52" s="14"/>
      <c r="E52" s="14"/>
      <c r="F52" s="12"/>
      <c r="G52" s="16"/>
    </row>
    <row r="53" spans="1:7" ht="12.75" customHeight="1" x14ac:dyDescent="0.25">
      <c r="A53" s="3"/>
      <c r="B53" s="13" t="s">
        <v>95</v>
      </c>
      <c r="C53" s="14" t="s">
        <v>61</v>
      </c>
      <c r="D53" s="14">
        <v>2</v>
      </c>
      <c r="E53" s="14" t="s">
        <v>79</v>
      </c>
      <c r="F53" s="12">
        <v>7000</v>
      </c>
      <c r="G53" s="16">
        <f t="shared" ref="G53:G57" si="2">(D53*F53)</f>
        <v>14000</v>
      </c>
    </row>
    <row r="54" spans="1:7" ht="12.75" customHeight="1" x14ac:dyDescent="0.25">
      <c r="A54" s="3"/>
      <c r="B54" s="10" t="s">
        <v>96</v>
      </c>
      <c r="C54" s="14"/>
      <c r="D54" s="14"/>
      <c r="E54" s="14"/>
      <c r="F54" s="12"/>
      <c r="G54" s="16"/>
    </row>
    <row r="55" spans="1:7" ht="12.75" customHeight="1" x14ac:dyDescent="0.25">
      <c r="A55" s="3"/>
      <c r="B55" s="13" t="s">
        <v>97</v>
      </c>
      <c r="C55" s="14" t="s">
        <v>111</v>
      </c>
      <c r="D55" s="14">
        <v>0.5</v>
      </c>
      <c r="E55" s="14" t="s">
        <v>98</v>
      </c>
      <c r="F55" s="12">
        <v>33000</v>
      </c>
      <c r="G55" s="16">
        <f t="shared" si="2"/>
        <v>16500</v>
      </c>
    </row>
    <row r="56" spans="1:7" ht="12.75" customHeight="1" x14ac:dyDescent="0.25">
      <c r="A56" s="3"/>
      <c r="B56" s="10" t="s">
        <v>99</v>
      </c>
      <c r="C56" s="14"/>
      <c r="D56" s="14"/>
      <c r="E56" s="14"/>
      <c r="F56" s="12"/>
      <c r="G56" s="16"/>
    </row>
    <row r="57" spans="1:7" ht="12.75" customHeight="1" x14ac:dyDescent="0.25">
      <c r="A57" s="3"/>
      <c r="B57" s="13" t="s">
        <v>100</v>
      </c>
      <c r="C57" s="14" t="s">
        <v>111</v>
      </c>
      <c r="D57" s="14">
        <v>3</v>
      </c>
      <c r="E57" s="14" t="s">
        <v>101</v>
      </c>
      <c r="F57" s="12">
        <v>8500</v>
      </c>
      <c r="G57" s="16">
        <f t="shared" si="2"/>
        <v>25500</v>
      </c>
    </row>
    <row r="58" spans="1:7" ht="13.5" customHeight="1" x14ac:dyDescent="0.25">
      <c r="A58" s="3"/>
      <c r="B58" s="82" t="s">
        <v>32</v>
      </c>
      <c r="C58" s="90"/>
      <c r="D58" s="90"/>
      <c r="E58" s="90"/>
      <c r="F58" s="91"/>
      <c r="G58" s="87">
        <f>SUM(G46:G57)</f>
        <v>641600</v>
      </c>
    </row>
    <row r="59" spans="1:7" ht="12" customHeight="1" x14ac:dyDescent="0.25">
      <c r="A59" s="3"/>
      <c r="B59" s="27"/>
      <c r="C59" s="27"/>
      <c r="D59" s="27"/>
      <c r="E59" s="36"/>
      <c r="F59" s="31"/>
      <c r="G59" s="31"/>
    </row>
    <row r="60" spans="1:7" ht="12" customHeight="1" x14ac:dyDescent="0.25">
      <c r="A60" s="3"/>
      <c r="B60" s="80" t="s">
        <v>33</v>
      </c>
      <c r="C60" s="32"/>
      <c r="D60" s="32"/>
      <c r="E60" s="32"/>
      <c r="F60" s="29"/>
      <c r="G60" s="29"/>
    </row>
    <row r="61" spans="1:7" ht="24" customHeight="1" x14ac:dyDescent="0.25">
      <c r="A61" s="3"/>
      <c r="B61" s="81" t="s">
        <v>34</v>
      </c>
      <c r="C61" s="83" t="s">
        <v>30</v>
      </c>
      <c r="D61" s="83" t="s">
        <v>31</v>
      </c>
      <c r="E61" s="81" t="s">
        <v>19</v>
      </c>
      <c r="F61" s="83" t="s">
        <v>20</v>
      </c>
      <c r="G61" s="81" t="s">
        <v>21</v>
      </c>
    </row>
    <row r="62" spans="1:7" ht="12.75" customHeight="1" x14ac:dyDescent="0.25">
      <c r="A62" s="3"/>
      <c r="B62" s="4" t="s">
        <v>72</v>
      </c>
      <c r="C62" s="11" t="s">
        <v>113</v>
      </c>
      <c r="D62" s="12">
        <v>60</v>
      </c>
      <c r="E62" s="5" t="s">
        <v>112</v>
      </c>
      <c r="F62" s="12">
        <v>125</v>
      </c>
      <c r="G62" s="12">
        <f>D62*F62</f>
        <v>7500</v>
      </c>
    </row>
    <row r="63" spans="1:7" ht="12.75" customHeight="1" x14ac:dyDescent="0.25">
      <c r="A63" s="3"/>
      <c r="B63" s="4" t="s">
        <v>73</v>
      </c>
      <c r="C63" s="11" t="s">
        <v>118</v>
      </c>
      <c r="D63" s="84">
        <v>0.1</v>
      </c>
      <c r="E63" s="5" t="s">
        <v>112</v>
      </c>
      <c r="F63" s="12">
        <v>3500</v>
      </c>
      <c r="G63" s="12">
        <f>D63*F63</f>
        <v>350</v>
      </c>
    </row>
    <row r="64" spans="1:7" ht="13.5" customHeight="1" x14ac:dyDescent="0.25">
      <c r="A64" s="3"/>
      <c r="B64" s="82" t="s">
        <v>35</v>
      </c>
      <c r="C64" s="85"/>
      <c r="D64" s="85"/>
      <c r="E64" s="85"/>
      <c r="F64" s="86"/>
      <c r="G64" s="87">
        <f>SUM(G62:G63)</f>
        <v>7850</v>
      </c>
    </row>
    <row r="65" spans="1:7" ht="12" customHeight="1" x14ac:dyDescent="0.25">
      <c r="A65" s="3"/>
      <c r="B65" s="19"/>
      <c r="C65" s="19"/>
      <c r="D65" s="19"/>
      <c r="E65" s="19"/>
      <c r="F65" s="26"/>
      <c r="G65" s="26"/>
    </row>
    <row r="66" spans="1:7" ht="12" customHeight="1" x14ac:dyDescent="0.25">
      <c r="A66" s="3"/>
      <c r="B66" s="70" t="s">
        <v>36</v>
      </c>
      <c r="C66" s="71"/>
      <c r="D66" s="71"/>
      <c r="E66" s="71"/>
      <c r="F66" s="71"/>
      <c r="G66" s="72">
        <f>G26+G31+G42+G58+G64</f>
        <v>1612800</v>
      </c>
    </row>
    <row r="67" spans="1:7" ht="12" customHeight="1" x14ac:dyDescent="0.25">
      <c r="A67" s="3"/>
      <c r="B67" s="73" t="s">
        <v>37</v>
      </c>
      <c r="C67" s="30"/>
      <c r="D67" s="30"/>
      <c r="E67" s="30"/>
      <c r="F67" s="30"/>
      <c r="G67" s="74">
        <f>G66*0.05</f>
        <v>80640</v>
      </c>
    </row>
    <row r="68" spans="1:7" ht="12" customHeight="1" x14ac:dyDescent="0.25">
      <c r="A68" s="3"/>
      <c r="B68" s="75" t="s">
        <v>38</v>
      </c>
      <c r="C68" s="37"/>
      <c r="D68" s="37"/>
      <c r="E68" s="37"/>
      <c r="F68" s="37"/>
      <c r="G68" s="76">
        <f>G67+G66</f>
        <v>1693440</v>
      </c>
    </row>
    <row r="69" spans="1:7" ht="12" customHeight="1" x14ac:dyDescent="0.25">
      <c r="A69" s="3"/>
      <c r="B69" s="73" t="s">
        <v>39</v>
      </c>
      <c r="C69" s="30"/>
      <c r="D69" s="30"/>
      <c r="E69" s="30"/>
      <c r="F69" s="30"/>
      <c r="G69" s="74">
        <f>G12</f>
        <v>2550000</v>
      </c>
    </row>
    <row r="70" spans="1:7" ht="12" customHeight="1" x14ac:dyDescent="0.25">
      <c r="A70" s="3"/>
      <c r="B70" s="77" t="s">
        <v>40</v>
      </c>
      <c r="C70" s="78"/>
      <c r="D70" s="78"/>
      <c r="E70" s="78"/>
      <c r="F70" s="78"/>
      <c r="G70" s="79">
        <f>G69-G68</f>
        <v>856560</v>
      </c>
    </row>
    <row r="71" spans="1:7" ht="12" customHeight="1" x14ac:dyDescent="0.25">
      <c r="A71" s="3"/>
      <c r="B71" s="38" t="s">
        <v>115</v>
      </c>
      <c r="C71" s="39"/>
      <c r="D71" s="39"/>
      <c r="E71" s="39"/>
      <c r="F71" s="39"/>
      <c r="G71" s="40"/>
    </row>
    <row r="72" spans="1:7" ht="12.75" customHeight="1" thickBot="1" x14ac:dyDescent="0.3">
      <c r="A72" s="3"/>
      <c r="B72" s="41"/>
      <c r="C72" s="39"/>
      <c r="D72" s="39"/>
      <c r="E72" s="39"/>
      <c r="F72" s="39"/>
      <c r="G72" s="40"/>
    </row>
    <row r="73" spans="1:7" ht="12" customHeight="1" x14ac:dyDescent="0.25">
      <c r="A73" s="3"/>
      <c r="B73" s="48" t="s">
        <v>116</v>
      </c>
      <c r="C73" s="49"/>
      <c r="D73" s="49"/>
      <c r="E73" s="49"/>
      <c r="F73" s="50"/>
      <c r="G73" s="40"/>
    </row>
    <row r="74" spans="1:7" ht="12" customHeight="1" x14ac:dyDescent="0.25">
      <c r="A74" s="3"/>
      <c r="B74" s="51" t="s">
        <v>41</v>
      </c>
      <c r="C74" s="42"/>
      <c r="D74" s="42"/>
      <c r="E74" s="42"/>
      <c r="F74" s="52"/>
      <c r="G74" s="40"/>
    </row>
    <row r="75" spans="1:7" ht="12" customHeight="1" x14ac:dyDescent="0.25">
      <c r="A75" s="3"/>
      <c r="B75" s="51" t="s">
        <v>42</v>
      </c>
      <c r="C75" s="42"/>
      <c r="D75" s="42"/>
      <c r="E75" s="42"/>
      <c r="F75" s="52"/>
      <c r="G75" s="40"/>
    </row>
    <row r="76" spans="1:7" ht="12" customHeight="1" x14ac:dyDescent="0.25">
      <c r="A76" s="3"/>
      <c r="B76" s="51" t="s">
        <v>43</v>
      </c>
      <c r="C76" s="42"/>
      <c r="D76" s="42"/>
      <c r="E76" s="42"/>
      <c r="F76" s="52"/>
      <c r="G76" s="40"/>
    </row>
    <row r="77" spans="1:7" ht="12" customHeight="1" x14ac:dyDescent="0.25">
      <c r="A77" s="3"/>
      <c r="B77" s="51" t="s">
        <v>44</v>
      </c>
      <c r="C77" s="42"/>
      <c r="D77" s="42"/>
      <c r="E77" s="42"/>
      <c r="F77" s="52"/>
      <c r="G77" s="40"/>
    </row>
    <row r="78" spans="1:7" ht="12" customHeight="1" x14ac:dyDescent="0.25">
      <c r="A78" s="3"/>
      <c r="B78" s="51" t="s">
        <v>45</v>
      </c>
      <c r="C78" s="42"/>
      <c r="D78" s="42"/>
      <c r="E78" s="42"/>
      <c r="F78" s="52"/>
      <c r="G78" s="40"/>
    </row>
    <row r="79" spans="1:7" ht="12.75" customHeight="1" thickBot="1" x14ac:dyDescent="0.3">
      <c r="A79" s="3"/>
      <c r="B79" s="53" t="s">
        <v>46</v>
      </c>
      <c r="C79" s="54"/>
      <c r="D79" s="54"/>
      <c r="E79" s="54"/>
      <c r="F79" s="55"/>
      <c r="G79" s="40"/>
    </row>
    <row r="80" spans="1:7" ht="12.75" customHeight="1" x14ac:dyDescent="0.25">
      <c r="A80" s="3"/>
      <c r="B80" s="41"/>
      <c r="C80" s="42"/>
      <c r="D80" s="42"/>
      <c r="E80" s="42"/>
      <c r="F80" s="42"/>
      <c r="G80" s="40"/>
    </row>
    <row r="81" spans="1:7" ht="15" customHeight="1" x14ac:dyDescent="0.25">
      <c r="A81" s="3"/>
      <c r="B81" s="106" t="s">
        <v>47</v>
      </c>
      <c r="C81" s="107"/>
      <c r="D81" s="56"/>
      <c r="E81" s="43"/>
      <c r="F81" s="43"/>
      <c r="G81" s="40"/>
    </row>
    <row r="82" spans="1:7" ht="12" customHeight="1" x14ac:dyDescent="0.25">
      <c r="A82" s="3"/>
      <c r="B82" s="57" t="s">
        <v>34</v>
      </c>
      <c r="C82" s="58" t="s">
        <v>48</v>
      </c>
      <c r="D82" s="59" t="s">
        <v>49</v>
      </c>
      <c r="E82" s="43"/>
      <c r="F82" s="43"/>
      <c r="G82" s="40"/>
    </row>
    <row r="83" spans="1:7" ht="12" customHeight="1" x14ac:dyDescent="0.25">
      <c r="A83" s="3"/>
      <c r="B83" s="60" t="s">
        <v>50</v>
      </c>
      <c r="C83" s="61">
        <f>G26</f>
        <v>630000</v>
      </c>
      <c r="D83" s="62">
        <f>(C83/C89)</f>
        <v>0.37202380952380953</v>
      </c>
      <c r="E83" s="43"/>
      <c r="F83" s="43"/>
      <c r="G83" s="40"/>
    </row>
    <row r="84" spans="1:7" ht="12" customHeight="1" x14ac:dyDescent="0.25">
      <c r="A84" s="3"/>
      <c r="B84" s="60" t="s">
        <v>51</v>
      </c>
      <c r="C84" s="63">
        <f>G31</f>
        <v>35000</v>
      </c>
      <c r="D84" s="62">
        <f>C84/C89</f>
        <v>2.0667989417989419E-2</v>
      </c>
      <c r="E84" s="43"/>
      <c r="F84" s="43"/>
      <c r="G84" s="40"/>
    </row>
    <row r="85" spans="1:7" ht="12" customHeight="1" x14ac:dyDescent="0.25">
      <c r="A85" s="3"/>
      <c r="B85" s="60" t="s">
        <v>52</v>
      </c>
      <c r="C85" s="61">
        <f>G42</f>
        <v>298350</v>
      </c>
      <c r="D85" s="62">
        <f>(C85/C89)</f>
        <v>0.1761798469387755</v>
      </c>
      <c r="E85" s="43"/>
      <c r="F85" s="43"/>
      <c r="G85" s="40"/>
    </row>
    <row r="86" spans="1:7" ht="12" customHeight="1" x14ac:dyDescent="0.25">
      <c r="A86" s="3"/>
      <c r="B86" s="60" t="s">
        <v>29</v>
      </c>
      <c r="C86" s="61">
        <f>G58</f>
        <v>641600</v>
      </c>
      <c r="D86" s="62">
        <f>(C86/C89)</f>
        <v>0.37887377173091458</v>
      </c>
      <c r="E86" s="43"/>
      <c r="F86" s="43"/>
      <c r="G86" s="40"/>
    </row>
    <row r="87" spans="1:7" ht="12" customHeight="1" x14ac:dyDescent="0.25">
      <c r="A87" s="3"/>
      <c r="B87" s="60" t="s">
        <v>53</v>
      </c>
      <c r="C87" s="64">
        <f>G64</f>
        <v>7850</v>
      </c>
      <c r="D87" s="105">
        <f>C87/C89</f>
        <v>4.6355347694633413E-3</v>
      </c>
      <c r="E87" s="44"/>
      <c r="F87" s="44"/>
      <c r="G87" s="40"/>
    </row>
    <row r="88" spans="1:7" ht="12" customHeight="1" x14ac:dyDescent="0.25">
      <c r="A88" s="3"/>
      <c r="B88" s="60" t="s">
        <v>54</v>
      </c>
      <c r="C88" s="64">
        <f>G67</f>
        <v>80640</v>
      </c>
      <c r="D88" s="62">
        <f>(C88/C89)</f>
        <v>4.7619047619047616E-2</v>
      </c>
      <c r="E88" s="44"/>
      <c r="F88" s="44"/>
      <c r="G88" s="40"/>
    </row>
    <row r="89" spans="1:7" ht="12.75" customHeight="1" x14ac:dyDescent="0.25">
      <c r="A89" s="3"/>
      <c r="B89" s="57" t="s">
        <v>55</v>
      </c>
      <c r="C89" s="65">
        <f>SUM(C83:C88)</f>
        <v>1693440</v>
      </c>
      <c r="D89" s="66">
        <f>SUM(D83:D88)</f>
        <v>1</v>
      </c>
      <c r="E89" s="44"/>
      <c r="F89" s="44"/>
      <c r="G89" s="40"/>
    </row>
    <row r="90" spans="1:7" ht="12" customHeight="1" x14ac:dyDescent="0.25">
      <c r="A90" s="3"/>
      <c r="B90" s="41"/>
      <c r="C90" s="39"/>
      <c r="D90" s="39"/>
      <c r="E90" s="39"/>
      <c r="F90" s="39"/>
      <c r="G90" s="40"/>
    </row>
    <row r="91" spans="1:7" ht="12.75" customHeight="1" x14ac:dyDescent="0.25">
      <c r="A91" s="3"/>
      <c r="B91" s="45"/>
      <c r="C91" s="39"/>
      <c r="D91" s="39"/>
      <c r="E91" s="39"/>
      <c r="F91" s="39"/>
      <c r="G91" s="40"/>
    </row>
    <row r="92" spans="1:7" ht="12" customHeight="1" x14ac:dyDescent="0.25">
      <c r="A92" s="3"/>
      <c r="B92" s="67"/>
      <c r="C92" s="68" t="s">
        <v>56</v>
      </c>
      <c r="D92" s="67"/>
      <c r="E92" s="67"/>
      <c r="F92" s="44"/>
      <c r="G92" s="40"/>
    </row>
    <row r="93" spans="1:7" ht="12" customHeight="1" x14ac:dyDescent="0.25">
      <c r="A93" s="3"/>
      <c r="B93" s="57" t="s">
        <v>57</v>
      </c>
      <c r="C93" s="69">
        <v>15</v>
      </c>
      <c r="D93" s="69">
        <v>17</v>
      </c>
      <c r="E93" s="69">
        <v>19</v>
      </c>
      <c r="F93" s="46"/>
      <c r="G93" s="47"/>
    </row>
    <row r="94" spans="1:7" ht="12.75" customHeight="1" x14ac:dyDescent="0.25">
      <c r="A94" s="3"/>
      <c r="B94" s="57" t="s">
        <v>58</v>
      </c>
      <c r="C94" s="65">
        <f>C89/C93</f>
        <v>112896</v>
      </c>
      <c r="D94" s="65">
        <f>C89/D93</f>
        <v>99614.117647058825</v>
      </c>
      <c r="E94" s="65">
        <f>C89/E93</f>
        <v>89128.421052631573</v>
      </c>
      <c r="F94" s="46"/>
      <c r="G94" s="47"/>
    </row>
    <row r="95" spans="1:7" ht="15.6" customHeight="1" x14ac:dyDescent="0.25">
      <c r="A95" s="3"/>
      <c r="B95" s="38" t="s">
        <v>59</v>
      </c>
      <c r="C95" s="42"/>
      <c r="D95" s="42" t="s">
        <v>80</v>
      </c>
      <c r="E95" s="42"/>
      <c r="F95" s="42"/>
      <c r="G95" s="42"/>
    </row>
    <row r="97" spans="4:4" ht="11.25" customHeight="1" x14ac:dyDescent="0.25">
      <c r="D97" s="22" t="s">
        <v>81</v>
      </c>
    </row>
  </sheetData>
  <mergeCells count="8">
    <mergeCell ref="B81:C81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Lenteja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Briones Escalona Cristina Laura</cp:lastModifiedBy>
  <dcterms:created xsi:type="dcterms:W3CDTF">2020-11-27T12:49:26Z</dcterms:created>
  <dcterms:modified xsi:type="dcterms:W3CDTF">2022-07-26T15:12:40Z</dcterms:modified>
</cp:coreProperties>
</file>